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hp-my.sharepoint.com/personal/sramdevkrishna_hp_com/Documents/0. India/India TAM/"/>
    </mc:Choice>
  </mc:AlternateContent>
  <xr:revisionPtr revIDLastSave="2525" documentId="8_{C71259BF-B2D8-4346-B790-BE2A652674F0}" xr6:coauthVersionLast="47" xr6:coauthVersionMax="47" xr10:uidLastSave="{B7B8F4F1-C079-4EA0-BFA6-BF91D180C505}"/>
  <bookViews>
    <workbookView xWindow="-96" yWindow="-96" windowWidth="23232" windowHeight="13872" xr2:uid="{671088A8-C8EC-40DF-A794-BADD2621B4DA}"/>
  </bookViews>
  <sheets>
    <sheet name="Readme" sheetId="17" r:id="rId1"/>
    <sheet name="DASHBOARD_1" sheetId="9" state="hidden" r:id="rId2"/>
    <sheet name="Dashboard" sheetId="14" r:id="rId3"/>
    <sheet name="Data" sheetId="15" r:id="rId4"/>
    <sheet name="Calculations" sheetId="16" r:id="rId5"/>
  </sheets>
  <definedNames>
    <definedName name="_xlnm._FilterDatabase" localSheetId="3" hidden="1">Data!$C$3:$AL$644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4" i="14" l="1"/>
  <c r="J54" i="14"/>
  <c r="K54" i="14"/>
  <c r="H54" i="14"/>
  <c r="AC46" i="14"/>
  <c r="AB46" i="14"/>
  <c r="AA46" i="14"/>
  <c r="Z46" i="14"/>
  <c r="Y46" i="14"/>
  <c r="X14" i="14"/>
  <c r="S3" i="15"/>
  <c r="Z13" i="14"/>
  <c r="X16" i="14"/>
  <c r="X17" i="14"/>
  <c r="X18" i="14"/>
  <c r="X19" i="14"/>
  <c r="X20" i="14"/>
  <c r="X15" i="14"/>
  <c r="J40" i="14"/>
  <c r="U40" i="14"/>
  <c r="C9" i="16"/>
  <c r="G8" i="16"/>
  <c r="E8" i="16"/>
  <c r="C8" i="16"/>
  <c r="G7" i="16"/>
  <c r="E7" i="16"/>
  <c r="C7" i="16"/>
  <c r="F5" i="16"/>
  <c r="J618" i="15"/>
  <c r="L618" i="15" s="1"/>
  <c r="J588" i="15"/>
  <c r="M588" i="15" s="1"/>
  <c r="J146" i="15"/>
  <c r="J55" i="15"/>
  <c r="O55" i="15" s="1"/>
  <c r="J50" i="15"/>
  <c r="O50" i="15" s="1"/>
  <c r="J22" i="15"/>
  <c r="O22" i="15" s="1"/>
  <c r="J25" i="15"/>
  <c r="O25" i="15" s="1"/>
  <c r="J63" i="15"/>
  <c r="O63" i="15" s="1"/>
  <c r="J72" i="15"/>
  <c r="N72" i="15" s="1"/>
  <c r="J143" i="15"/>
  <c r="J37" i="15"/>
  <c r="O37" i="15" s="1"/>
  <c r="J57" i="15"/>
  <c r="L57" i="15" s="1"/>
  <c r="J58" i="15"/>
  <c r="L58" i="15" s="1"/>
  <c r="J124" i="15"/>
  <c r="M124" i="15" s="1"/>
  <c r="J91" i="15"/>
  <c r="M91" i="15" s="1"/>
  <c r="J168" i="15"/>
  <c r="M168" i="15" s="1"/>
  <c r="J101" i="15"/>
  <c r="N101" i="15" s="1"/>
  <c r="J20" i="15"/>
  <c r="O20" i="15" s="1"/>
  <c r="J130" i="15"/>
  <c r="J150" i="15"/>
  <c r="J47" i="15"/>
  <c r="L47" i="15" s="1"/>
  <c r="J196" i="15"/>
  <c r="M196" i="15" s="1"/>
  <c r="J86" i="15"/>
  <c r="M86" i="15" s="1"/>
  <c r="J65" i="15"/>
  <c r="L65" i="15" s="1"/>
  <c r="J135" i="15"/>
  <c r="J643" i="15"/>
  <c r="J602" i="15"/>
  <c r="J644" i="15"/>
  <c r="N644" i="15" s="1"/>
  <c r="J628" i="15"/>
  <c r="J619" i="15"/>
  <c r="O619" i="15" s="1"/>
  <c r="J621" i="15"/>
  <c r="O621" i="15" s="1"/>
  <c r="J604" i="15"/>
  <c r="J634" i="15"/>
  <c r="M634" i="15" s="1"/>
  <c r="J627" i="15"/>
  <c r="M627" i="15" s="1"/>
  <c r="J598" i="15"/>
  <c r="N598" i="15" s="1"/>
  <c r="J637" i="15"/>
  <c r="N637" i="15" s="1"/>
  <c r="J617" i="15"/>
  <c r="N617" i="15" s="1"/>
  <c r="J641" i="15"/>
  <c r="N641" i="15" s="1"/>
  <c r="J626" i="15"/>
  <c r="N626" i="15" s="1"/>
  <c r="J625" i="15"/>
  <c r="O625" i="15" s="1"/>
  <c r="J616" i="15"/>
  <c r="O616" i="15" s="1"/>
  <c r="J462" i="15"/>
  <c r="L462" i="15" s="1"/>
  <c r="J294" i="15"/>
  <c r="J498" i="15"/>
  <c r="J280" i="15"/>
  <c r="L280" i="15" s="1"/>
  <c r="J551" i="15"/>
  <c r="L551" i="15" s="1"/>
  <c r="J465" i="15"/>
  <c r="J510" i="15"/>
  <c r="L510" i="15" s="1"/>
  <c r="J242" i="15"/>
  <c r="O242" i="15" s="1"/>
  <c r="J371" i="15"/>
  <c r="O371" i="15" s="1"/>
  <c r="J592" i="15"/>
  <c r="O592" i="15" s="1"/>
  <c r="J446" i="15"/>
  <c r="O446" i="15" s="1"/>
  <c r="J428" i="15"/>
  <c r="K428" i="15" s="1"/>
  <c r="J513" i="15"/>
  <c r="J421" i="15"/>
  <c r="L421" i="15" s="1"/>
  <c r="J329" i="15"/>
  <c r="J387" i="15"/>
  <c r="M387" i="15" s="1"/>
  <c r="J459" i="15"/>
  <c r="J392" i="15"/>
  <c r="O392" i="15" s="1"/>
  <c r="J471" i="15"/>
  <c r="L471" i="15" s="1"/>
  <c r="J438" i="15"/>
  <c r="L438" i="15" s="1"/>
  <c r="J458" i="15"/>
  <c r="R458" i="15" s="1"/>
  <c r="J138" i="15"/>
  <c r="M138" i="15" s="1"/>
  <c r="J491" i="15"/>
  <c r="M491" i="15" s="1"/>
  <c r="J409" i="15"/>
  <c r="N409" i="15" s="1"/>
  <c r="J247" i="15"/>
  <c r="L247" i="15" s="1"/>
  <c r="J370" i="15"/>
  <c r="N370" i="15" s="1"/>
  <c r="J479" i="15"/>
  <c r="J141" i="15"/>
  <c r="N141" i="15" s="1"/>
  <c r="J506" i="15"/>
  <c r="L506" i="15" s="1"/>
  <c r="J172" i="15"/>
  <c r="N172" i="15" s="1"/>
  <c r="J229" i="15"/>
  <c r="L229" i="15" s="1"/>
  <c r="J129" i="15"/>
  <c r="N129" i="15" s="1"/>
  <c r="J123" i="15"/>
  <c r="L123" i="15" s="1"/>
  <c r="J148" i="15"/>
  <c r="M148" i="15" s="1"/>
  <c r="J287" i="15"/>
  <c r="O287" i="15" s="1"/>
  <c r="J64" i="15"/>
  <c r="O64" i="15" s="1"/>
  <c r="J45" i="15"/>
  <c r="O45" i="15" s="1"/>
  <c r="J166" i="15"/>
  <c r="O166" i="15" s="1"/>
  <c r="J275" i="15"/>
  <c r="K275" i="15" s="1"/>
  <c r="J415" i="15"/>
  <c r="N415" i="15" s="1"/>
  <c r="J309" i="15"/>
  <c r="K309" i="15" s="1"/>
  <c r="J120" i="15"/>
  <c r="O120" i="15" s="1"/>
  <c r="J298" i="15"/>
  <c r="M298" i="15" s="1"/>
  <c r="J295" i="15"/>
  <c r="M295" i="15" s="1"/>
  <c r="J448" i="15"/>
  <c r="O448" i="15" s="1"/>
  <c r="J233" i="15"/>
  <c r="N233" i="15" s="1"/>
  <c r="J40" i="15"/>
  <c r="N40" i="15" s="1"/>
  <c r="J360" i="15"/>
  <c r="M360" i="15" s="1"/>
  <c r="J27" i="15"/>
  <c r="L27" i="15" s="1"/>
  <c r="J137" i="15"/>
  <c r="J208" i="15"/>
  <c r="J67" i="15"/>
  <c r="J18" i="15"/>
  <c r="N18" i="15" s="1"/>
  <c r="J23" i="15"/>
  <c r="J109" i="15"/>
  <c r="L109" i="15" s="1"/>
  <c r="J131" i="15"/>
  <c r="O131" i="15" s="1"/>
  <c r="J248" i="15"/>
  <c r="O248" i="15" s="1"/>
  <c r="J48" i="15"/>
  <c r="O48" i="15" s="1"/>
  <c r="J62" i="15"/>
  <c r="L62" i="15" s="1"/>
  <c r="J520" i="15"/>
  <c r="O520" i="15" s="1"/>
  <c r="J515" i="15"/>
  <c r="J99" i="15"/>
  <c r="J104" i="15"/>
  <c r="O104" i="15" s="1"/>
  <c r="J206" i="15"/>
  <c r="J90" i="15"/>
  <c r="O90" i="15" s="1"/>
  <c r="J434" i="15"/>
  <c r="O434" i="15" s="1"/>
  <c r="J350" i="15"/>
  <c r="R350" i="15" s="1"/>
  <c r="U350" i="15" s="1"/>
  <c r="J585" i="15"/>
  <c r="O585" i="15" s="1"/>
  <c r="J155" i="15"/>
  <c r="R155" i="15" s="1"/>
  <c r="T155" i="15" s="1"/>
  <c r="J544" i="15"/>
  <c r="R544" i="15" s="1"/>
  <c r="J488" i="15"/>
  <c r="N488" i="15" s="1"/>
  <c r="J103" i="15"/>
  <c r="L103" i="15" s="1"/>
  <c r="J310" i="15"/>
  <c r="N310" i="15" s="1"/>
  <c r="J476" i="15"/>
  <c r="J482" i="15"/>
  <c r="J397" i="15"/>
  <c r="J514" i="15"/>
  <c r="L514" i="15" s="1"/>
  <c r="J441" i="15"/>
  <c r="N441" i="15" s="1"/>
  <c r="J611" i="15"/>
  <c r="K611" i="15" s="1"/>
  <c r="J338" i="15"/>
  <c r="O338" i="15" s="1"/>
  <c r="J56" i="15"/>
  <c r="O56" i="15" s="1"/>
  <c r="J326" i="15"/>
  <c r="O326" i="15" s="1"/>
  <c r="J195" i="15"/>
  <c r="O195" i="15" s="1"/>
  <c r="J497" i="15"/>
  <c r="O497" i="15" s="1"/>
  <c r="J570" i="15"/>
  <c r="N570" i="15" s="1"/>
  <c r="J596" i="15"/>
  <c r="O596" i="15" s="1"/>
  <c r="J635" i="15"/>
  <c r="J483" i="15"/>
  <c r="J519" i="15"/>
  <c r="J11" i="15"/>
  <c r="O11" i="15" s="1"/>
  <c r="J331" i="15"/>
  <c r="O331" i="15" s="1"/>
  <c r="J221" i="15"/>
  <c r="O221" i="15" s="1"/>
  <c r="J114" i="15"/>
  <c r="O114" i="15" s="1"/>
  <c r="J323" i="15"/>
  <c r="M323" i="15" s="1"/>
  <c r="J136" i="15"/>
  <c r="M136" i="15" s="1"/>
  <c r="J219" i="15"/>
  <c r="N219" i="15" s="1"/>
  <c r="J352" i="15"/>
  <c r="J214" i="15"/>
  <c r="J145" i="15"/>
  <c r="J502" i="15"/>
  <c r="J361" i="15"/>
  <c r="O361" i="15" s="1"/>
  <c r="J199" i="15"/>
  <c r="J228" i="15"/>
  <c r="J532" i="15"/>
  <c r="O532" i="15" s="1"/>
  <c r="J369" i="15"/>
  <c r="J190" i="15"/>
  <c r="O190" i="15" s="1"/>
  <c r="J363" i="15"/>
  <c r="O363" i="15" s="1"/>
  <c r="J533" i="15"/>
  <c r="O533" i="15" s="1"/>
  <c r="J70" i="15"/>
  <c r="M70" i="15" s="1"/>
  <c r="J186" i="15"/>
  <c r="O186" i="15" s="1"/>
  <c r="J15" i="15"/>
  <c r="O15" i="15" s="1"/>
  <c r="J276" i="15"/>
  <c r="L276" i="15" s="1"/>
  <c r="J487" i="15"/>
  <c r="O487" i="15" s="1"/>
  <c r="J591" i="15"/>
  <c r="O591" i="15" s="1"/>
  <c r="J51" i="15"/>
  <c r="N51" i="15" s="1"/>
  <c r="J288" i="15"/>
  <c r="N288" i="15" s="1"/>
  <c r="J413" i="15"/>
  <c r="N413" i="15" s="1"/>
  <c r="J307" i="15"/>
  <c r="N307" i="15" s="1"/>
  <c r="J265" i="15"/>
  <c r="N265" i="15" s="1"/>
  <c r="J464" i="15"/>
  <c r="N464" i="15" s="1"/>
  <c r="J330" i="15"/>
  <c r="N330" i="15" s="1"/>
  <c r="J279" i="15"/>
  <c r="M279" i="15" s="1"/>
  <c r="J457" i="15"/>
  <c r="J367" i="15"/>
  <c r="L367" i="15" s="1"/>
  <c r="J426" i="15"/>
  <c r="O426" i="15" s="1"/>
  <c r="J336" i="15"/>
  <c r="J455" i="15"/>
  <c r="J466" i="15"/>
  <c r="J423" i="15"/>
  <c r="J437" i="15"/>
  <c r="J540" i="15"/>
  <c r="N540" i="15" s="1"/>
  <c r="J399" i="15"/>
  <c r="O399" i="15" s="1"/>
  <c r="J469" i="15"/>
  <c r="O469" i="15" s="1"/>
  <c r="J433" i="15"/>
  <c r="O433" i="15" s="1"/>
  <c r="J381" i="15"/>
  <c r="M381" i="15" s="1"/>
  <c r="J344" i="15"/>
  <c r="O344" i="15" s="1"/>
  <c r="J396" i="15"/>
  <c r="J567" i="15"/>
  <c r="L567" i="15" s="1"/>
  <c r="J548" i="15"/>
  <c r="O548" i="15" s="1"/>
  <c r="J556" i="15"/>
  <c r="O556" i="15" s="1"/>
  <c r="J333" i="15"/>
  <c r="L333" i="15" s="1"/>
  <c r="J623" i="15"/>
  <c r="O623" i="15" s="1"/>
  <c r="J558" i="15"/>
  <c r="O558" i="15" s="1"/>
  <c r="J642" i="15"/>
  <c r="N642" i="15" s="1"/>
  <c r="J449" i="15"/>
  <c r="J486" i="15"/>
  <c r="J546" i="15"/>
  <c r="J535" i="15"/>
  <c r="M535" i="15" s="1"/>
  <c r="J547" i="15"/>
  <c r="O547" i="15" s="1"/>
  <c r="J425" i="15"/>
  <c r="J495" i="15"/>
  <c r="J564" i="15"/>
  <c r="O564" i="15" s="1"/>
  <c r="J447" i="15"/>
  <c r="O447" i="15" s="1"/>
  <c r="J561" i="15"/>
  <c r="O561" i="15" s="1"/>
  <c r="J576" i="15"/>
  <c r="O576" i="15" s="1"/>
  <c r="J328" i="15"/>
  <c r="O328" i="15" s="1"/>
  <c r="J608" i="15"/>
  <c r="N608" i="15" s="1"/>
  <c r="J524" i="15"/>
  <c r="J590" i="15"/>
  <c r="N590" i="15" s="1"/>
  <c r="J559" i="15"/>
  <c r="N559" i="15" s="1"/>
  <c r="J474" i="15"/>
  <c r="M474" i="15" s="1"/>
  <c r="J613" i="15"/>
  <c r="O613" i="15" s="1"/>
  <c r="J541" i="15"/>
  <c r="O541" i="15" s="1"/>
  <c r="J553" i="15"/>
  <c r="O553" i="15" s="1"/>
  <c r="J518" i="15"/>
  <c r="K518" i="15" s="1"/>
  <c r="J577" i="15"/>
  <c r="O577" i="15" s="1"/>
  <c r="J574" i="15"/>
  <c r="M574" i="15" s="1"/>
  <c r="J572" i="15"/>
  <c r="N572" i="15" s="1"/>
  <c r="J581" i="15"/>
  <c r="O581" i="15" s="1"/>
  <c r="J391" i="15"/>
  <c r="J542" i="15"/>
  <c r="J224" i="15"/>
  <c r="M224" i="15" s="1"/>
  <c r="J436" i="15"/>
  <c r="O436" i="15" s="1"/>
  <c r="J339" i="15"/>
  <c r="J152" i="15"/>
  <c r="J374" i="15"/>
  <c r="N374" i="15" s="1"/>
  <c r="J372" i="15"/>
  <c r="N372" i="15" s="1"/>
  <c r="J185" i="15"/>
  <c r="N185" i="15" s="1"/>
  <c r="J375" i="15"/>
  <c r="N375" i="15" s="1"/>
  <c r="J442" i="15"/>
  <c r="N442" i="15" s="1"/>
  <c r="J281" i="15"/>
  <c r="N281" i="15" s="1"/>
  <c r="J489" i="15"/>
  <c r="O489" i="15" s="1"/>
  <c r="J545" i="15"/>
  <c r="J504" i="15"/>
  <c r="O504" i="15" s="1"/>
  <c r="J503" i="15"/>
  <c r="L503" i="15" s="1"/>
  <c r="J554" i="15"/>
  <c r="J468" i="15"/>
  <c r="R468" i="15" s="1"/>
  <c r="J245" i="15"/>
  <c r="O245" i="15" s="1"/>
  <c r="J337" i="15"/>
  <c r="R337" i="15" s="1"/>
  <c r="T337" i="15" s="1"/>
  <c r="J201" i="15"/>
  <c r="N201" i="15" s="1"/>
  <c r="J463" i="15"/>
  <c r="L463" i="15" s="1"/>
  <c r="J133" i="15"/>
  <c r="L133" i="15" s="1"/>
  <c r="J410" i="15"/>
  <c r="L410" i="15" s="1"/>
  <c r="J430" i="15"/>
  <c r="N430" i="15" s="1"/>
  <c r="J530" i="15"/>
  <c r="M530" i="15" s="1"/>
  <c r="J251" i="15"/>
  <c r="L251" i="15" s="1"/>
  <c r="J6" i="15"/>
  <c r="O6" i="15" s="1"/>
  <c r="J453" i="15"/>
  <c r="J28" i="15"/>
  <c r="J184" i="15"/>
  <c r="J289" i="15"/>
  <c r="J213" i="15"/>
  <c r="O213" i="15" s="1"/>
  <c r="J444" i="15"/>
  <c r="L444" i="15" s="1"/>
  <c r="J386" i="15"/>
  <c r="O386" i="15" s="1"/>
  <c r="J411" i="15"/>
  <c r="L411" i="15" s="1"/>
  <c r="J299" i="15"/>
  <c r="J223" i="15"/>
  <c r="O223" i="15" s="1"/>
  <c r="J243" i="15"/>
  <c r="O243" i="15" s="1"/>
  <c r="J258" i="15"/>
  <c r="M258" i="15" s="1"/>
  <c r="J431" i="15"/>
  <c r="N431" i="15" s="1"/>
  <c r="J165" i="15"/>
  <c r="O165" i="15" s="1"/>
  <c r="J271" i="15"/>
  <c r="L271" i="15" s="1"/>
  <c r="J315" i="15"/>
  <c r="M315" i="15" s="1"/>
  <c r="J543" i="15"/>
  <c r="M543" i="15" s="1"/>
  <c r="J327" i="15"/>
  <c r="M327" i="15" s="1"/>
  <c r="J353" i="15"/>
  <c r="M353" i="15" s="1"/>
  <c r="J266" i="15"/>
  <c r="K266" i="15" s="1"/>
  <c r="J128" i="15"/>
  <c r="J246" i="15"/>
  <c r="L246" i="15" s="1"/>
  <c r="J424" i="15"/>
  <c r="L424" i="15" s="1"/>
  <c r="J277" i="15"/>
  <c r="L277" i="15" s="1"/>
  <c r="J153" i="15"/>
  <c r="J405" i="15"/>
  <c r="L405" i="15" s="1"/>
  <c r="J347" i="15"/>
  <c r="L347" i="15" s="1"/>
  <c r="J407" i="15"/>
  <c r="N407" i="15" s="1"/>
  <c r="J218" i="15"/>
  <c r="J107" i="15"/>
  <c r="N107" i="15" s="1"/>
  <c r="J419" i="15"/>
  <c r="N419" i="15" s="1"/>
  <c r="J173" i="15"/>
  <c r="J378" i="15"/>
  <c r="N378" i="15" s="1"/>
  <c r="J156" i="15"/>
  <c r="J236" i="15"/>
  <c r="J117" i="15"/>
  <c r="J53" i="15"/>
  <c r="M53" i="15" s="1"/>
  <c r="J142" i="15"/>
  <c r="M142" i="15" s="1"/>
  <c r="J401" i="15"/>
  <c r="M401" i="15" s="1"/>
  <c r="J106" i="15"/>
  <c r="M106" i="15" s="1"/>
  <c r="J113" i="15"/>
  <c r="M113" i="15" s="1"/>
  <c r="J484" i="15"/>
  <c r="O484" i="15" s="1"/>
  <c r="J631" i="15"/>
  <c r="L631" i="15" s="1"/>
  <c r="J501" i="15"/>
  <c r="N501" i="15" s="1"/>
  <c r="J496" i="15"/>
  <c r="J478" i="15"/>
  <c r="J291" i="15"/>
  <c r="K291" i="15" s="1"/>
  <c r="J356" i="15"/>
  <c r="L356" i="15" s="1"/>
  <c r="J320" i="15"/>
  <c r="J290" i="15"/>
  <c r="L290" i="15" s="1"/>
  <c r="J192" i="15"/>
  <c r="O192" i="15" s="1"/>
  <c r="J493" i="15"/>
  <c r="O493" i="15" s="1"/>
  <c r="J274" i="15"/>
  <c r="L274" i="15" s="1"/>
  <c r="J222" i="15"/>
  <c r="O222" i="15" s="1"/>
  <c r="J385" i="15"/>
  <c r="O385" i="15" s="1"/>
  <c r="J490" i="15"/>
  <c r="O490" i="15" s="1"/>
  <c r="J322" i="15"/>
  <c r="O322" i="15" s="1"/>
  <c r="J212" i="15"/>
  <c r="K212" i="15" s="1"/>
  <c r="J505" i="15"/>
  <c r="M505" i="15" s="1"/>
  <c r="J389" i="15"/>
  <c r="M389" i="15" s="1"/>
  <c r="J230" i="15"/>
  <c r="J538" i="15"/>
  <c r="M538" i="15" s="1"/>
  <c r="J390" i="15"/>
  <c r="O390" i="15" s="1"/>
  <c r="J108" i="15"/>
  <c r="L108" i="15" s="1"/>
  <c r="J182" i="15"/>
  <c r="L182" i="15" s="1"/>
  <c r="J443" i="15"/>
  <c r="N443" i="15" s="1"/>
  <c r="J382" i="15"/>
  <c r="N382" i="15" s="1"/>
  <c r="J377" i="15"/>
  <c r="L377" i="15" s="1"/>
  <c r="J254" i="15"/>
  <c r="J435" i="15"/>
  <c r="J364" i="15"/>
  <c r="M364" i="15" s="1"/>
  <c r="J238" i="15"/>
  <c r="O238" i="15" s="1"/>
  <c r="J422" i="15"/>
  <c r="M422" i="15" s="1"/>
  <c r="J480" i="15"/>
  <c r="L480" i="15" s="1"/>
  <c r="J445" i="15"/>
  <c r="J368" i="15"/>
  <c r="K368" i="15" s="1"/>
  <c r="J324" i="15"/>
  <c r="J343" i="15"/>
  <c r="J193" i="15"/>
  <c r="N193" i="15" s="1"/>
  <c r="J191" i="15"/>
  <c r="N191" i="15" s="1"/>
  <c r="J207" i="15"/>
  <c r="M207" i="15" s="1"/>
  <c r="J376" i="15"/>
  <c r="N376" i="15" s="1"/>
  <c r="J359" i="15"/>
  <c r="L359" i="15" s="1"/>
  <c r="J429" i="15"/>
  <c r="L429" i="15" s="1"/>
  <c r="J332" i="15"/>
  <c r="J508" i="15"/>
  <c r="L508" i="15" s="1"/>
  <c r="J283" i="15"/>
  <c r="N283" i="15" s="1"/>
  <c r="J414" i="15"/>
  <c r="O414" i="15" s="1"/>
  <c r="J404" i="15"/>
  <c r="N404" i="15" s="1"/>
  <c r="J345" i="15"/>
  <c r="M345" i="15" s="1"/>
  <c r="J235" i="15"/>
  <c r="M235" i="15" s="1"/>
  <c r="J516" i="15"/>
  <c r="N516" i="15" s="1"/>
  <c r="J341" i="15"/>
  <c r="L341" i="15" s="1"/>
  <c r="J36" i="15"/>
  <c r="J264" i="15"/>
  <c r="M264" i="15" s="1"/>
  <c r="J134" i="15"/>
  <c r="O134" i="15" s="1"/>
  <c r="J74" i="15"/>
  <c r="J400" i="15"/>
  <c r="L400" i="15" s="1"/>
  <c r="J163" i="15"/>
  <c r="N163" i="15" s="1"/>
  <c r="J162" i="15"/>
  <c r="O162" i="15" s="1"/>
  <c r="J210" i="15"/>
  <c r="M210" i="15" s="1"/>
  <c r="J225" i="15"/>
  <c r="O225" i="15" s="1"/>
  <c r="J427" i="15"/>
  <c r="M427" i="15" s="1"/>
  <c r="J373" i="15"/>
  <c r="N373" i="15" s="1"/>
  <c r="J406" i="15"/>
  <c r="M406" i="15" s="1"/>
  <c r="J49" i="15"/>
  <c r="N49" i="15" s="1"/>
  <c r="J239" i="15"/>
  <c r="N239" i="15" s="1"/>
  <c r="J68" i="15"/>
  <c r="O68" i="15" s="1"/>
  <c r="J183" i="15"/>
  <c r="J118" i="15"/>
  <c r="N118" i="15" s="1"/>
  <c r="J8" i="15"/>
  <c r="M8" i="15" s="1"/>
  <c r="J31" i="15"/>
  <c r="N31" i="15" s="1"/>
  <c r="J102" i="15"/>
  <c r="M102" i="15" s="1"/>
  <c r="J305" i="15"/>
  <c r="M305" i="15" s="1"/>
  <c r="J14" i="15"/>
  <c r="M14" i="15" s="1"/>
  <c r="J300" i="15"/>
  <c r="J261" i="15"/>
  <c r="J7" i="15"/>
  <c r="N7" i="15" s="1"/>
  <c r="J157" i="15"/>
  <c r="N157" i="15" s="1"/>
  <c r="J313" i="15"/>
  <c r="M313" i="15" s="1"/>
  <c r="J139" i="15"/>
  <c r="J127" i="15"/>
  <c r="L127" i="15" s="1"/>
  <c r="J477" i="15"/>
  <c r="L477" i="15" s="1"/>
  <c r="J46" i="15"/>
  <c r="L46" i="15" s="1"/>
  <c r="J4" i="15"/>
  <c r="L4" i="15" s="1"/>
  <c r="J380" i="15"/>
  <c r="O380" i="15" s="1"/>
  <c r="J402" i="15"/>
  <c r="L402" i="15" s="1"/>
  <c r="J144" i="15"/>
  <c r="O144" i="15" s="1"/>
  <c r="J589" i="15"/>
  <c r="J605" i="15"/>
  <c r="J579" i="15"/>
  <c r="N579" i="15" s="1"/>
  <c r="J555" i="15"/>
  <c r="J549" i="15"/>
  <c r="J552" i="15"/>
  <c r="L552" i="15" s="1"/>
  <c r="J610" i="15"/>
  <c r="L610" i="15" s="1"/>
  <c r="J560" i="15"/>
  <c r="L560" i="15" s="1"/>
  <c r="J597" i="15"/>
  <c r="O597" i="15" s="1"/>
  <c r="J573" i="15"/>
  <c r="O573" i="15" s="1"/>
  <c r="J481" i="15"/>
  <c r="O481" i="15" s="1"/>
  <c r="J563" i="15"/>
  <c r="M563" i="15" s="1"/>
  <c r="J584" i="15"/>
  <c r="J606" i="15"/>
  <c r="M606" i="15" s="1"/>
  <c r="J517" i="15"/>
  <c r="J566" i="15"/>
  <c r="O566" i="15" s="1"/>
  <c r="J562" i="15"/>
  <c r="M562" i="15" s="1"/>
  <c r="J614" i="15"/>
  <c r="J624" i="15"/>
  <c r="L624" i="15" s="1"/>
  <c r="J615" i="15"/>
  <c r="N615" i="15" s="1"/>
  <c r="J601" i="15"/>
  <c r="N601" i="15" s="1"/>
  <c r="J622" i="15"/>
  <c r="M622" i="15" s="1"/>
  <c r="J632" i="15"/>
  <c r="M632" i="15" s="1"/>
  <c r="J630" i="15"/>
  <c r="J586" i="15"/>
  <c r="J568" i="15"/>
  <c r="J629" i="15"/>
  <c r="M629" i="15" s="1"/>
  <c r="J580" i="15"/>
  <c r="J636" i="15"/>
  <c r="N636" i="15" s="1"/>
  <c r="J595" i="15"/>
  <c r="K595" i="15" s="1"/>
  <c r="J620" i="15"/>
  <c r="K620" i="15" s="1"/>
  <c r="J600" i="15"/>
  <c r="O600" i="15" s="1"/>
  <c r="J594" i="15"/>
  <c r="K594" i="15" s="1"/>
  <c r="J599" i="15"/>
  <c r="K599" i="15" s="1"/>
  <c r="J609" i="15"/>
  <c r="M609" i="15" s="1"/>
  <c r="J534" i="15"/>
  <c r="M534" i="15" s="1"/>
  <c r="J286" i="15"/>
  <c r="L286" i="15" s="1"/>
  <c r="J607" i="15"/>
  <c r="L607" i="15" s="1"/>
  <c r="J470" i="15"/>
  <c r="J205" i="15"/>
  <c r="K205" i="15" s="1"/>
  <c r="J81" i="15"/>
  <c r="M81" i="15" s="1"/>
  <c r="J147" i="15"/>
  <c r="J202" i="15"/>
  <c r="O202" i="15" s="1"/>
  <c r="J171" i="15"/>
  <c r="O171" i="15" s="1"/>
  <c r="J383" i="15"/>
  <c r="L383" i="15" s="1"/>
  <c r="J303" i="15"/>
  <c r="N303" i="15" s="1"/>
  <c r="J198" i="15"/>
  <c r="N198" i="15" s="1"/>
  <c r="J340" i="15"/>
  <c r="N340" i="15" s="1"/>
  <c r="J557" i="15"/>
  <c r="O557" i="15" s="1"/>
  <c r="J335" i="15"/>
  <c r="K335" i="15" s="1"/>
  <c r="J159" i="15"/>
  <c r="J575" i="15"/>
  <c r="L575" i="15" s="1"/>
  <c r="J403" i="15"/>
  <c r="M403" i="15" s="1"/>
  <c r="J537" i="15"/>
  <c r="M537" i="15" s="1"/>
  <c r="J85" i="15"/>
  <c r="K85" i="15" s="1"/>
  <c r="J412" i="15"/>
  <c r="M412" i="15" s="1"/>
  <c r="J263" i="15"/>
  <c r="L263" i="15" s="1"/>
  <c r="J536" i="15"/>
  <c r="L536" i="15" s="1"/>
  <c r="J319" i="15"/>
  <c r="L319" i="15" s="1"/>
  <c r="J500" i="15"/>
  <c r="N500" i="15" s="1"/>
  <c r="J346" i="15"/>
  <c r="J267" i="15"/>
  <c r="N267" i="15" s="1"/>
  <c r="J204" i="15"/>
  <c r="N204" i="15" s="1"/>
  <c r="J357" i="15"/>
  <c r="N357" i="15" s="1"/>
  <c r="J525" i="15"/>
  <c r="J174" i="15"/>
  <c r="L174" i="15" s="1"/>
  <c r="J395" i="15"/>
  <c r="N395" i="15" s="1"/>
  <c r="J456" i="15"/>
  <c r="N456" i="15" s="1"/>
  <c r="J527" i="15"/>
  <c r="N527" i="15" s="1"/>
  <c r="J292" i="15"/>
  <c r="N292" i="15" s="1"/>
  <c r="J454" i="15"/>
  <c r="N454" i="15" s="1"/>
  <c r="J439" i="15"/>
  <c r="J528" i="15"/>
  <c r="M528" i="15" s="1"/>
  <c r="J220" i="15"/>
  <c r="O220" i="15" s="1"/>
  <c r="J593" i="15"/>
  <c r="O593" i="15" s="1"/>
  <c r="J639" i="15"/>
  <c r="J461" i="15"/>
  <c r="M461" i="15" s="1"/>
  <c r="J633" i="15"/>
  <c r="L633" i="15" s="1"/>
  <c r="J177" i="15"/>
  <c r="L177" i="15" s="1"/>
  <c r="J531" i="15"/>
  <c r="N531" i="15" s="1"/>
  <c r="J355" i="15"/>
  <c r="L355" i="15" s="1"/>
  <c r="J523" i="15"/>
  <c r="O523" i="15" s="1"/>
  <c r="J529" i="15"/>
  <c r="O529" i="15" s="1"/>
  <c r="J232" i="15"/>
  <c r="L232" i="15" s="1"/>
  <c r="J200" i="15"/>
  <c r="O200" i="15" s="1"/>
  <c r="J316" i="15"/>
  <c r="J211" i="15"/>
  <c r="J485" i="15"/>
  <c r="O485" i="15" s="1"/>
  <c r="J89" i="15"/>
  <c r="J492" i="15"/>
  <c r="J450" i="15"/>
  <c r="M450" i="15" s="1"/>
  <c r="J467" i="15"/>
  <c r="M467" i="15" s="1"/>
  <c r="J249" i="15"/>
  <c r="M249" i="15" s="1"/>
  <c r="J511" i="15"/>
  <c r="M511" i="15" s="1"/>
  <c r="J451" i="15"/>
  <c r="K451" i="15" s="1"/>
  <c r="J302" i="15"/>
  <c r="M302" i="15" s="1"/>
  <c r="J526" i="15"/>
  <c r="J416" i="15"/>
  <c r="J164" i="15"/>
  <c r="J79" i="15"/>
  <c r="J269" i="15"/>
  <c r="J393" i="15"/>
  <c r="O393" i="15" s="1"/>
  <c r="J161" i="15"/>
  <c r="O161" i="15" s="1"/>
  <c r="J169" i="15"/>
  <c r="N169" i="15" s="1"/>
  <c r="J187" i="15"/>
  <c r="O187" i="15" s="1"/>
  <c r="J194" i="15"/>
  <c r="O194" i="15" s="1"/>
  <c r="J418" i="15"/>
  <c r="M418" i="15" s="1"/>
  <c r="J325" i="15"/>
  <c r="L325" i="15" s="1"/>
  <c r="J226" i="15"/>
  <c r="N226" i="15" s="1"/>
  <c r="J308" i="15"/>
  <c r="L308" i="15" s="1"/>
  <c r="J398" i="15"/>
  <c r="J354" i="15"/>
  <c r="O354" i="15" s="1"/>
  <c r="J237" i="15"/>
  <c r="J272" i="15"/>
  <c r="J13" i="15"/>
  <c r="M13" i="15" s="1"/>
  <c r="J512" i="15"/>
  <c r="M512" i="15" s="1"/>
  <c r="J262" i="15"/>
  <c r="M262" i="15" s="1"/>
  <c r="J351" i="15"/>
  <c r="N351" i="15" s="1"/>
  <c r="J217" i="15"/>
  <c r="L217" i="15" s="1"/>
  <c r="J75" i="15"/>
  <c r="J342" i="15"/>
  <c r="L342" i="15" s="1"/>
  <c r="J241" i="15"/>
  <c r="N241" i="15" s="1"/>
  <c r="J105" i="15"/>
  <c r="J227" i="15"/>
  <c r="L227" i="15" s="1"/>
  <c r="J475" i="15"/>
  <c r="J408" i="15"/>
  <c r="M408" i="15" s="1"/>
  <c r="J366" i="15"/>
  <c r="M366" i="15" s="1"/>
  <c r="J154" i="15"/>
  <c r="M154" i="15" s="1"/>
  <c r="J440" i="15"/>
  <c r="M440" i="15" s="1"/>
  <c r="J349" i="15"/>
  <c r="M349" i="15" s="1"/>
  <c r="J121" i="15"/>
  <c r="M121" i="15" s="1"/>
  <c r="J578" i="15"/>
  <c r="N578" i="15" s="1"/>
  <c r="J638" i="15"/>
  <c r="J603" i="15"/>
  <c r="J612" i="15"/>
  <c r="L612" i="15" s="1"/>
  <c r="J494" i="15"/>
  <c r="O494" i="15" s="1"/>
  <c r="J32" i="15"/>
  <c r="L32" i="15" s="1"/>
  <c r="J96" i="15"/>
  <c r="L96" i="15" s="1"/>
  <c r="J160" i="15"/>
  <c r="O160" i="15" s="1"/>
  <c r="J334" i="15"/>
  <c r="M334" i="15" s="1"/>
  <c r="J215" i="15"/>
  <c r="M215" i="15" s="1"/>
  <c r="J203" i="15"/>
  <c r="O203" i="15" s="1"/>
  <c r="J60" i="15"/>
  <c r="O60" i="15" s="1"/>
  <c r="J255" i="15"/>
  <c r="O255" i="15" s="1"/>
  <c r="J432" i="15"/>
  <c r="L432" i="15" s="1"/>
  <c r="J253" i="15"/>
  <c r="K253" i="15" s="1"/>
  <c r="J122" i="15"/>
  <c r="N122" i="15" s="1"/>
  <c r="J312" i="15"/>
  <c r="J282" i="15"/>
  <c r="J539" i="15"/>
  <c r="N539" i="15" s="1"/>
  <c r="J311" i="15"/>
  <c r="L311" i="15" s="1"/>
  <c r="J362" i="15"/>
  <c r="L362" i="15" s="1"/>
  <c r="J93" i="15"/>
  <c r="N93" i="15" s="1"/>
  <c r="J365" i="15"/>
  <c r="N365" i="15" s="1"/>
  <c r="J188" i="15"/>
  <c r="L188" i="15" s="1"/>
  <c r="J499" i="15"/>
  <c r="J388" i="15"/>
  <c r="M388" i="15" s="1"/>
  <c r="J73" i="15"/>
  <c r="M73" i="15" s="1"/>
  <c r="J384" i="15"/>
  <c r="M384" i="15" s="1"/>
  <c r="J278" i="15"/>
  <c r="O278" i="15" s="1"/>
  <c r="J149" i="15"/>
  <c r="M149" i="15" s="1"/>
  <c r="J119" i="15"/>
  <c r="J178" i="15"/>
  <c r="J180" i="15"/>
  <c r="J66" i="15"/>
  <c r="J95" i="15"/>
  <c r="M95" i="15" s="1"/>
  <c r="J244" i="15"/>
  <c r="M244" i="15" s="1"/>
  <c r="J569" i="15"/>
  <c r="M569" i="15" s="1"/>
  <c r="J507" i="15"/>
  <c r="N507" i="15" s="1"/>
  <c r="J472" i="15"/>
  <c r="O472" i="15" s="1"/>
  <c r="J284" i="15"/>
  <c r="M284" i="15" s="1"/>
  <c r="J44" i="15"/>
  <c r="M44" i="15" s="1"/>
  <c r="J80" i="15"/>
  <c r="J16" i="15"/>
  <c r="O16" i="15" s="1"/>
  <c r="J189" i="15"/>
  <c r="O189" i="15" s="1"/>
  <c r="J358" i="15"/>
  <c r="O358" i="15" s="1"/>
  <c r="J33" i="15"/>
  <c r="M33" i="15" s="1"/>
  <c r="J379" i="15"/>
  <c r="M379" i="15" s="1"/>
  <c r="J92" i="15"/>
  <c r="M92" i="15" s="1"/>
  <c r="J111" i="15"/>
  <c r="M111" i="15" s="1"/>
  <c r="J216" i="15"/>
  <c r="J268" i="15"/>
  <c r="J110" i="15"/>
  <c r="L110" i="15" s="1"/>
  <c r="J42" i="15"/>
  <c r="O42" i="15" s="1"/>
  <c r="J181" i="15"/>
  <c r="J76" i="15"/>
  <c r="N76" i="15" s="1"/>
  <c r="J77" i="15"/>
  <c r="L77" i="15" s="1"/>
  <c r="J88" i="15"/>
  <c r="J240" i="15"/>
  <c r="J452" i="15"/>
  <c r="J116" i="15"/>
  <c r="O116" i="15" s="1"/>
  <c r="J273" i="15"/>
  <c r="N273" i="15" s="1"/>
  <c r="J317" i="15"/>
  <c r="O317" i="15" s="1"/>
  <c r="J179" i="15"/>
  <c r="J252" i="15"/>
  <c r="O252" i="15" s="1"/>
  <c r="J158" i="15"/>
  <c r="L158" i="15" s="1"/>
  <c r="J175" i="15"/>
  <c r="L175" i="15" s="1"/>
  <c r="J306" i="15"/>
  <c r="L306" i="15" s="1"/>
  <c r="J30" i="15"/>
  <c r="O30" i="15" s="1"/>
  <c r="J82" i="15"/>
  <c r="O82" i="15" s="1"/>
  <c r="J98" i="15"/>
  <c r="L98" i="15" s="1"/>
  <c r="J43" i="15"/>
  <c r="L43" i="15" s="1"/>
  <c r="J420" i="15"/>
  <c r="M420" i="15" s="1"/>
  <c r="J54" i="15"/>
  <c r="L54" i="15" s="1"/>
  <c r="J296" i="15"/>
  <c r="J39" i="15"/>
  <c r="N39" i="15" s="1"/>
  <c r="J234" i="15"/>
  <c r="J260" i="15"/>
  <c r="O260" i="15" s="1"/>
  <c r="J301" i="15"/>
  <c r="L301" i="15" s="1"/>
  <c r="J270" i="15"/>
  <c r="L270" i="15" s="1"/>
  <c r="J35" i="15"/>
  <c r="M35" i="15" s="1"/>
  <c r="J348" i="15"/>
  <c r="M348" i="15" s="1"/>
  <c r="J314" i="15"/>
  <c r="M314" i="15" s="1"/>
  <c r="J59" i="15"/>
  <c r="O59" i="15" s="1"/>
  <c r="J84" i="15"/>
  <c r="O84" i="15" s="1"/>
  <c r="J394" i="15"/>
  <c r="O394" i="15" s="1"/>
  <c r="J34" i="15"/>
  <c r="O34" i="15" s="1"/>
  <c r="J321" i="15"/>
  <c r="J473" i="15"/>
  <c r="O473" i="15" s="1"/>
  <c r="J151" i="15"/>
  <c r="J256" i="15"/>
  <c r="R256" i="15" s="1"/>
  <c r="J170" i="15"/>
  <c r="N170" i="15" s="1"/>
  <c r="J209" i="15"/>
  <c r="N209" i="15" s="1"/>
  <c r="J97" i="15"/>
  <c r="L97" i="15" s="1"/>
  <c r="J176" i="15"/>
  <c r="N176" i="15" s="1"/>
  <c r="J29" i="15"/>
  <c r="M29" i="15" s="1"/>
  <c r="J52" i="15"/>
  <c r="N52" i="15" s="1"/>
  <c r="J231" i="15"/>
  <c r="J112" i="15"/>
  <c r="O112" i="15" s="1"/>
  <c r="J100" i="15"/>
  <c r="J197" i="15"/>
  <c r="L197" i="15" s="1"/>
  <c r="J94" i="15"/>
  <c r="L94" i="15" s="1"/>
  <c r="J285" i="15"/>
  <c r="J318" i="15"/>
  <c r="L318" i="15" s="1"/>
  <c r="J126" i="15"/>
  <c r="O126" i="15" s="1"/>
  <c r="J417" i="15"/>
  <c r="O417" i="15" s="1"/>
  <c r="J167" i="15"/>
  <c r="L167" i="15" s="1"/>
  <c r="J41" i="15"/>
  <c r="K41" i="15" s="1"/>
  <c r="J257" i="15"/>
  <c r="L257" i="15" s="1"/>
  <c r="J71" i="15"/>
  <c r="O71" i="15" s="1"/>
  <c r="J115" i="15"/>
  <c r="K115" i="15" s="1"/>
  <c r="J78" i="15"/>
  <c r="J521" i="15"/>
  <c r="L521" i="15" s="1"/>
  <c r="J582" i="15"/>
  <c r="J565" i="15"/>
  <c r="J583" i="15"/>
  <c r="N583" i="15" s="1"/>
  <c r="J293" i="15"/>
  <c r="N293" i="15" s="1"/>
  <c r="J509" i="15"/>
  <c r="L509" i="15" s="1"/>
  <c r="J250" i="15"/>
  <c r="L250" i="15" s="1"/>
  <c r="J460" i="15"/>
  <c r="L460" i="15" s="1"/>
  <c r="J550" i="15"/>
  <c r="L550" i="15" s="1"/>
  <c r="J587" i="15"/>
  <c r="M587" i="15" s="1"/>
  <c r="J522" i="15"/>
  <c r="N522" i="15" s="1"/>
  <c r="J304" i="15"/>
  <c r="J571" i="15"/>
  <c r="J83" i="15"/>
  <c r="N83" i="15" s="1"/>
  <c r="J10" i="15"/>
  <c r="J87" i="15"/>
  <c r="L87" i="15" s="1"/>
  <c r="J297" i="15"/>
  <c r="O297" i="15" s="1"/>
  <c r="J259" i="15"/>
  <c r="N259" i="15" s="1"/>
  <c r="J26" i="15"/>
  <c r="J19" i="15"/>
  <c r="K19" i="15" s="1"/>
  <c r="J69" i="15"/>
  <c r="M69" i="15" s="1"/>
  <c r="J140" i="15"/>
  <c r="J38" i="15"/>
  <c r="J61" i="15"/>
  <c r="N61" i="15" s="1"/>
  <c r="J12" i="15"/>
  <c r="J21" i="15"/>
  <c r="O21" i="15" s="1"/>
  <c r="J5" i="15"/>
  <c r="M5" i="15" s="1"/>
  <c r="J17" i="15"/>
  <c r="L17" i="15" s="1"/>
  <c r="J24" i="15"/>
  <c r="M24" i="15" s="1"/>
  <c r="J132" i="15"/>
  <c r="M132" i="15" s="1"/>
  <c r="J9" i="15"/>
  <c r="L9" i="15" s="1"/>
  <c r="J125" i="15"/>
  <c r="M125" i="15" s="1"/>
  <c r="H618" i="15"/>
  <c r="H588" i="15"/>
  <c r="H146" i="15"/>
  <c r="H55" i="15"/>
  <c r="H50" i="15"/>
  <c r="H22" i="15"/>
  <c r="H25" i="15"/>
  <c r="H63" i="15"/>
  <c r="H72" i="15"/>
  <c r="H143" i="15"/>
  <c r="H37" i="15"/>
  <c r="H57" i="15"/>
  <c r="H58" i="15"/>
  <c r="H124" i="15"/>
  <c r="H91" i="15"/>
  <c r="H168" i="15"/>
  <c r="H101" i="15"/>
  <c r="H20" i="15"/>
  <c r="H130" i="15"/>
  <c r="H150" i="15"/>
  <c r="H47" i="15"/>
  <c r="H196" i="15"/>
  <c r="H86" i="15"/>
  <c r="H65" i="15"/>
  <c r="H135" i="15"/>
  <c r="H643" i="15"/>
  <c r="H602" i="15"/>
  <c r="H644" i="15"/>
  <c r="H628" i="15"/>
  <c r="H619" i="15"/>
  <c r="H621" i="15"/>
  <c r="H604" i="15"/>
  <c r="H634" i="15"/>
  <c r="H627" i="15"/>
  <c r="H598" i="15"/>
  <c r="H637" i="15"/>
  <c r="H617" i="15"/>
  <c r="H641" i="15"/>
  <c r="H626" i="15"/>
  <c r="H625" i="15"/>
  <c r="H616" i="15"/>
  <c r="H462" i="15"/>
  <c r="H294" i="15"/>
  <c r="H498" i="15"/>
  <c r="H280" i="15"/>
  <c r="H551" i="15"/>
  <c r="H465" i="15"/>
  <c r="H510" i="15"/>
  <c r="H242" i="15"/>
  <c r="H371" i="15"/>
  <c r="H592" i="15"/>
  <c r="H446" i="15"/>
  <c r="H428" i="15"/>
  <c r="H513" i="15"/>
  <c r="H421" i="15"/>
  <c r="H329" i="15"/>
  <c r="H387" i="15"/>
  <c r="H459" i="15"/>
  <c r="H392" i="15"/>
  <c r="P392" i="15" s="1"/>
  <c r="H471" i="15"/>
  <c r="P471" i="15" s="1"/>
  <c r="H438" i="15"/>
  <c r="P438" i="15" s="1"/>
  <c r="H458" i="15"/>
  <c r="H138" i="15"/>
  <c r="H491" i="15"/>
  <c r="H409" i="15"/>
  <c r="H247" i="15"/>
  <c r="H370" i="15"/>
  <c r="H479" i="15"/>
  <c r="H141" i="15"/>
  <c r="H506" i="15"/>
  <c r="H172" i="15"/>
  <c r="H229" i="15"/>
  <c r="H129" i="15"/>
  <c r="H123" i="15"/>
  <c r="H148" i="15"/>
  <c r="H287" i="15"/>
  <c r="H64" i="15"/>
  <c r="H45" i="15"/>
  <c r="H166" i="15"/>
  <c r="H275" i="15"/>
  <c r="H415" i="15"/>
  <c r="H309" i="15"/>
  <c r="H120" i="15"/>
  <c r="H298" i="15"/>
  <c r="H295" i="15"/>
  <c r="H448" i="15"/>
  <c r="H233" i="15"/>
  <c r="H40" i="15"/>
  <c r="H360" i="15"/>
  <c r="H27" i="15"/>
  <c r="H137" i="15"/>
  <c r="H208" i="15"/>
  <c r="H67" i="15"/>
  <c r="H18" i="15"/>
  <c r="H23" i="15"/>
  <c r="H109" i="15"/>
  <c r="H131" i="15"/>
  <c r="H248" i="15"/>
  <c r="H48" i="15"/>
  <c r="H62" i="15"/>
  <c r="H520" i="15"/>
  <c r="H515" i="15"/>
  <c r="H99" i="15"/>
  <c r="H104" i="15"/>
  <c r="H206" i="15"/>
  <c r="H90" i="15"/>
  <c r="H434" i="15"/>
  <c r="H350" i="15"/>
  <c r="H585" i="15"/>
  <c r="H155" i="15"/>
  <c r="H544" i="15"/>
  <c r="H488" i="15"/>
  <c r="H103" i="15"/>
  <c r="H310" i="15"/>
  <c r="H476" i="15"/>
  <c r="H482" i="15"/>
  <c r="H397" i="15"/>
  <c r="H514" i="15"/>
  <c r="H441" i="15"/>
  <c r="H611" i="15"/>
  <c r="H338" i="15"/>
  <c r="H56" i="15"/>
  <c r="H326" i="15"/>
  <c r="H195" i="15"/>
  <c r="H497" i="15"/>
  <c r="H570" i="15"/>
  <c r="H596" i="15"/>
  <c r="H635" i="15"/>
  <c r="H483" i="15"/>
  <c r="H519" i="15"/>
  <c r="H11" i="15"/>
  <c r="H331" i="15"/>
  <c r="H221" i="15"/>
  <c r="H114" i="15"/>
  <c r="H323" i="15"/>
  <c r="H136" i="15"/>
  <c r="H219" i="15"/>
  <c r="H352" i="15"/>
  <c r="H214" i="15"/>
  <c r="H145" i="15"/>
  <c r="H502" i="15"/>
  <c r="H361" i="15"/>
  <c r="H199" i="15"/>
  <c r="H228" i="15"/>
  <c r="H532" i="15"/>
  <c r="H369" i="15"/>
  <c r="H190" i="15"/>
  <c r="H363" i="15"/>
  <c r="H533" i="15"/>
  <c r="H70" i="15"/>
  <c r="H186" i="15"/>
  <c r="H15" i="15"/>
  <c r="H276" i="15"/>
  <c r="H487" i="15"/>
  <c r="H591" i="15"/>
  <c r="H51" i="15"/>
  <c r="H288" i="15"/>
  <c r="H413" i="15"/>
  <c r="H307" i="15"/>
  <c r="H265" i="15"/>
  <c r="H464" i="15"/>
  <c r="H330" i="15"/>
  <c r="H279" i="15"/>
  <c r="H457" i="15"/>
  <c r="H367" i="15"/>
  <c r="H426" i="15"/>
  <c r="H336" i="15"/>
  <c r="H455" i="15"/>
  <c r="H466" i="15"/>
  <c r="H423" i="15"/>
  <c r="H437" i="15"/>
  <c r="H540" i="15"/>
  <c r="H399" i="15"/>
  <c r="H469" i="15"/>
  <c r="H433" i="15"/>
  <c r="P433" i="15" s="1"/>
  <c r="H381" i="15"/>
  <c r="P381" i="15" s="1"/>
  <c r="H344" i="15"/>
  <c r="H396" i="15"/>
  <c r="H567" i="15"/>
  <c r="H548" i="15"/>
  <c r="H556" i="15"/>
  <c r="H333" i="15"/>
  <c r="H623" i="15"/>
  <c r="H558" i="15"/>
  <c r="P558" i="15" s="1"/>
  <c r="H642" i="15"/>
  <c r="H449" i="15"/>
  <c r="H486" i="15"/>
  <c r="H546" i="15"/>
  <c r="H535" i="15"/>
  <c r="H547" i="15"/>
  <c r="H425" i="15"/>
  <c r="H495" i="15"/>
  <c r="H564" i="15"/>
  <c r="H447" i="15"/>
  <c r="H561" i="15"/>
  <c r="H576" i="15"/>
  <c r="H328" i="15"/>
  <c r="H608" i="15"/>
  <c r="H524" i="15"/>
  <c r="H590" i="15"/>
  <c r="H559" i="15"/>
  <c r="H474" i="15"/>
  <c r="H613" i="15"/>
  <c r="H541" i="15"/>
  <c r="H553" i="15"/>
  <c r="H518" i="15"/>
  <c r="H577" i="15"/>
  <c r="H574" i="15"/>
  <c r="H572" i="15"/>
  <c r="H581" i="15"/>
  <c r="H391" i="15"/>
  <c r="H542" i="15"/>
  <c r="H224" i="15"/>
  <c r="H436" i="15"/>
  <c r="H339" i="15"/>
  <c r="H152" i="15"/>
  <c r="H374" i="15"/>
  <c r="H372" i="15"/>
  <c r="H185" i="15"/>
  <c r="H375" i="15"/>
  <c r="H442" i="15"/>
  <c r="H281" i="15"/>
  <c r="H489" i="15"/>
  <c r="H545" i="15"/>
  <c r="H504" i="15"/>
  <c r="H503" i="15"/>
  <c r="H554" i="15"/>
  <c r="H468" i="15"/>
  <c r="H245" i="15"/>
  <c r="H337" i="15"/>
  <c r="H201" i="15"/>
  <c r="H463" i="15"/>
  <c r="H133" i="15"/>
  <c r="H410" i="15"/>
  <c r="H430" i="15"/>
  <c r="H530" i="15"/>
  <c r="H251" i="15"/>
  <c r="H6" i="15"/>
  <c r="H453" i="15"/>
  <c r="H28" i="15"/>
  <c r="H184" i="15"/>
  <c r="H289" i="15"/>
  <c r="H213" i="15"/>
  <c r="H444" i="15"/>
  <c r="H386" i="15"/>
  <c r="H411" i="15"/>
  <c r="H299" i="15"/>
  <c r="H223" i="15"/>
  <c r="H243" i="15"/>
  <c r="H258" i="15"/>
  <c r="H431" i="15"/>
  <c r="H165" i="15"/>
  <c r="H271" i="15"/>
  <c r="H315" i="15"/>
  <c r="H543" i="15"/>
  <c r="H327" i="15"/>
  <c r="H353" i="15"/>
  <c r="H266" i="15"/>
  <c r="H128" i="15"/>
  <c r="H246" i="15"/>
  <c r="H424" i="15"/>
  <c r="H277" i="15"/>
  <c r="H153" i="15"/>
  <c r="H405" i="15"/>
  <c r="H347" i="15"/>
  <c r="H407" i="15"/>
  <c r="H218" i="15"/>
  <c r="H107" i="15"/>
  <c r="H419" i="15"/>
  <c r="H173" i="15"/>
  <c r="H378" i="15"/>
  <c r="H156" i="15"/>
  <c r="H236" i="15"/>
  <c r="H117" i="15"/>
  <c r="H53" i="15"/>
  <c r="H142" i="15"/>
  <c r="H401" i="15"/>
  <c r="P401" i="15" s="1"/>
  <c r="H106" i="15"/>
  <c r="P106" i="15" s="1"/>
  <c r="H113" i="15"/>
  <c r="P113" i="15" s="1"/>
  <c r="H484" i="15"/>
  <c r="H631" i="15"/>
  <c r="H501" i="15"/>
  <c r="H496" i="15"/>
  <c r="H478" i="15"/>
  <c r="H291" i="15"/>
  <c r="H356" i="15"/>
  <c r="H320" i="15"/>
  <c r="H290" i="15"/>
  <c r="H192" i="15"/>
  <c r="H493" i="15"/>
  <c r="H274" i="15"/>
  <c r="H222" i="15"/>
  <c r="H385" i="15"/>
  <c r="H490" i="15"/>
  <c r="H322" i="15"/>
  <c r="H212" i="15"/>
  <c r="H505" i="15"/>
  <c r="H389" i="15"/>
  <c r="H230" i="15"/>
  <c r="H538" i="15"/>
  <c r="H390" i="15"/>
  <c r="H108" i="15"/>
  <c r="H182" i="15"/>
  <c r="H443" i="15"/>
  <c r="H382" i="15"/>
  <c r="H377" i="15"/>
  <c r="H254" i="15"/>
  <c r="H435" i="15"/>
  <c r="H364" i="15"/>
  <c r="H238" i="15"/>
  <c r="H422" i="15"/>
  <c r="H480" i="15"/>
  <c r="H445" i="15"/>
  <c r="H368" i="15"/>
  <c r="H324" i="15"/>
  <c r="H343" i="15"/>
  <c r="H193" i="15"/>
  <c r="H191" i="15"/>
  <c r="H207" i="15"/>
  <c r="H376" i="15"/>
  <c r="H359" i="15"/>
  <c r="H429" i="15"/>
  <c r="H332" i="15"/>
  <c r="H508" i="15"/>
  <c r="H283" i="15"/>
  <c r="H414" i="15"/>
  <c r="H404" i="15"/>
  <c r="H345" i="15"/>
  <c r="H235" i="15"/>
  <c r="H516" i="15"/>
  <c r="H341" i="15"/>
  <c r="H36" i="15"/>
  <c r="H264" i="15"/>
  <c r="H134" i="15"/>
  <c r="H74" i="15"/>
  <c r="H400" i="15"/>
  <c r="H163" i="15"/>
  <c r="H162" i="15"/>
  <c r="H210" i="15"/>
  <c r="H225" i="15"/>
  <c r="H427" i="15"/>
  <c r="H373" i="15"/>
  <c r="H406" i="15"/>
  <c r="H49" i="15"/>
  <c r="H239" i="15"/>
  <c r="H68" i="15"/>
  <c r="H183" i="15"/>
  <c r="H118" i="15"/>
  <c r="H8" i="15"/>
  <c r="H31" i="15"/>
  <c r="H102" i="15"/>
  <c r="H305" i="15"/>
  <c r="H14" i="15"/>
  <c r="H300" i="15"/>
  <c r="H261" i="15"/>
  <c r="H7" i="15"/>
  <c r="H157" i="15"/>
  <c r="H313" i="15"/>
  <c r="H139" i="15"/>
  <c r="H127" i="15"/>
  <c r="H477" i="15"/>
  <c r="H46" i="15"/>
  <c r="H4" i="15"/>
  <c r="H380" i="15"/>
  <c r="H402" i="15"/>
  <c r="H144" i="15"/>
  <c r="H589" i="15"/>
  <c r="H605" i="15"/>
  <c r="H579" i="15"/>
  <c r="H555" i="15"/>
  <c r="H549" i="15"/>
  <c r="H552" i="15"/>
  <c r="H610" i="15"/>
  <c r="H560" i="15"/>
  <c r="H597" i="15"/>
  <c r="H573" i="15"/>
  <c r="H481" i="15"/>
  <c r="H563" i="15"/>
  <c r="H584" i="15"/>
  <c r="H606" i="15"/>
  <c r="H517" i="15"/>
  <c r="H566" i="15"/>
  <c r="H562" i="15"/>
  <c r="H614" i="15"/>
  <c r="P614" i="15" s="1"/>
  <c r="H624" i="15"/>
  <c r="P624" i="15" s="1"/>
  <c r="H615" i="15"/>
  <c r="P615" i="15" s="1"/>
  <c r="H601" i="15"/>
  <c r="H622" i="15"/>
  <c r="H632" i="15"/>
  <c r="H630" i="15"/>
  <c r="H586" i="15"/>
  <c r="H568" i="15"/>
  <c r="H629" i="15"/>
  <c r="H580" i="15"/>
  <c r="H636" i="15"/>
  <c r="H595" i="15"/>
  <c r="H620" i="15"/>
  <c r="H600" i="15"/>
  <c r="H594" i="15"/>
  <c r="H599" i="15"/>
  <c r="H609" i="15"/>
  <c r="H534" i="15"/>
  <c r="H286" i="15"/>
  <c r="H607" i="15"/>
  <c r="H470" i="15"/>
  <c r="H205" i="15"/>
  <c r="H81" i="15"/>
  <c r="H147" i="15"/>
  <c r="H202" i="15"/>
  <c r="H171" i="15"/>
  <c r="H383" i="15"/>
  <c r="H303" i="15"/>
  <c r="H198" i="15"/>
  <c r="H340" i="15"/>
  <c r="H557" i="15"/>
  <c r="H335" i="15"/>
  <c r="H159" i="15"/>
  <c r="H575" i="15"/>
  <c r="H403" i="15"/>
  <c r="H537" i="15"/>
  <c r="H85" i="15"/>
  <c r="H412" i="15"/>
  <c r="H263" i="15"/>
  <c r="H536" i="15"/>
  <c r="H319" i="15"/>
  <c r="H500" i="15"/>
  <c r="H346" i="15"/>
  <c r="H267" i="15"/>
  <c r="H204" i="15"/>
  <c r="H357" i="15"/>
  <c r="H525" i="15"/>
  <c r="H174" i="15"/>
  <c r="H395" i="15"/>
  <c r="H456" i="15"/>
  <c r="H527" i="15"/>
  <c r="H292" i="15"/>
  <c r="H454" i="15"/>
  <c r="H439" i="15"/>
  <c r="H528" i="15"/>
  <c r="H220" i="15"/>
  <c r="H593" i="15"/>
  <c r="H639" i="15"/>
  <c r="H461" i="15"/>
  <c r="H633" i="15"/>
  <c r="H177" i="15"/>
  <c r="H531" i="15"/>
  <c r="H355" i="15"/>
  <c r="H523" i="15"/>
  <c r="H529" i="15"/>
  <c r="H232" i="15"/>
  <c r="H200" i="15"/>
  <c r="H316" i="15"/>
  <c r="H211" i="15"/>
  <c r="H485" i="15"/>
  <c r="H89" i="15"/>
  <c r="H492" i="15"/>
  <c r="H450" i="15"/>
  <c r="H467" i="15"/>
  <c r="H249" i="15"/>
  <c r="H511" i="15"/>
  <c r="H451" i="15"/>
  <c r="H302" i="15"/>
  <c r="H526" i="15"/>
  <c r="H416" i="15"/>
  <c r="H164" i="15"/>
  <c r="H79" i="15"/>
  <c r="H269" i="15"/>
  <c r="H393" i="15"/>
  <c r="H161" i="15"/>
  <c r="H169" i="15"/>
  <c r="H187" i="15"/>
  <c r="H194" i="15"/>
  <c r="H418" i="15"/>
  <c r="H325" i="15"/>
  <c r="H226" i="15"/>
  <c r="H308" i="15"/>
  <c r="H398" i="15"/>
  <c r="H354" i="15"/>
  <c r="H237" i="15"/>
  <c r="H272" i="15"/>
  <c r="H13" i="15"/>
  <c r="H512" i="15"/>
  <c r="H262" i="15"/>
  <c r="H351" i="15"/>
  <c r="H217" i="15"/>
  <c r="H75" i="15"/>
  <c r="H342" i="15"/>
  <c r="H241" i="15"/>
  <c r="H105" i="15"/>
  <c r="H227" i="15"/>
  <c r="H475" i="15"/>
  <c r="H408" i="15"/>
  <c r="H366" i="15"/>
  <c r="H154" i="15"/>
  <c r="H440" i="15"/>
  <c r="H349" i="15"/>
  <c r="H121" i="15"/>
  <c r="H578" i="15"/>
  <c r="H638" i="15"/>
  <c r="P638" i="15" s="1"/>
  <c r="H603" i="15"/>
  <c r="H612" i="15"/>
  <c r="P612" i="15" s="1"/>
  <c r="H494" i="15"/>
  <c r="H32" i="15"/>
  <c r="H96" i="15"/>
  <c r="H160" i="15"/>
  <c r="H334" i="15"/>
  <c r="H215" i="15"/>
  <c r="H203" i="15"/>
  <c r="H60" i="15"/>
  <c r="H255" i="15"/>
  <c r="H432" i="15"/>
  <c r="P432" i="15" s="1"/>
  <c r="H253" i="15"/>
  <c r="H122" i="15"/>
  <c r="H312" i="15"/>
  <c r="H282" i="15"/>
  <c r="H539" i="15"/>
  <c r="H311" i="15"/>
  <c r="H362" i="15"/>
  <c r="H93" i="15"/>
  <c r="H365" i="15"/>
  <c r="H188" i="15"/>
  <c r="H499" i="15"/>
  <c r="H388" i="15"/>
  <c r="H73" i="15"/>
  <c r="H384" i="15"/>
  <c r="H278" i="15"/>
  <c r="H149" i="15"/>
  <c r="H119" i="15"/>
  <c r="H178" i="15"/>
  <c r="H180" i="15"/>
  <c r="H66" i="15"/>
  <c r="H95" i="15"/>
  <c r="H244" i="15"/>
  <c r="H569" i="15"/>
  <c r="H507" i="15"/>
  <c r="H472" i="15"/>
  <c r="H284" i="15"/>
  <c r="H44" i="15"/>
  <c r="H80" i="15"/>
  <c r="H16" i="15"/>
  <c r="H189" i="15"/>
  <c r="H358" i="15"/>
  <c r="H33" i="15"/>
  <c r="H379" i="15"/>
  <c r="H92" i="15"/>
  <c r="H111" i="15"/>
  <c r="H216" i="15"/>
  <c r="H268" i="15"/>
  <c r="H110" i="15"/>
  <c r="H42" i="15"/>
  <c r="H181" i="15"/>
  <c r="H76" i="15"/>
  <c r="H77" i="15"/>
  <c r="H88" i="15"/>
  <c r="H240" i="15"/>
  <c r="H452" i="15"/>
  <c r="H116" i="15"/>
  <c r="H273" i="15"/>
  <c r="H317" i="15"/>
  <c r="H179" i="15"/>
  <c r="H252" i="15"/>
  <c r="H158" i="15"/>
  <c r="H175" i="15"/>
  <c r="H306" i="15"/>
  <c r="H30" i="15"/>
  <c r="H82" i="15"/>
  <c r="H98" i="15"/>
  <c r="H43" i="15"/>
  <c r="H420" i="15"/>
  <c r="H54" i="15"/>
  <c r="H296" i="15"/>
  <c r="H39" i="15"/>
  <c r="H234" i="15"/>
  <c r="H260" i="15"/>
  <c r="H301" i="15"/>
  <c r="H270" i="15"/>
  <c r="H35" i="15"/>
  <c r="H348" i="15"/>
  <c r="H314" i="15"/>
  <c r="H59" i="15"/>
  <c r="H84" i="15"/>
  <c r="H394" i="15"/>
  <c r="H34" i="15"/>
  <c r="H321" i="15"/>
  <c r="H473" i="15"/>
  <c r="H151" i="15"/>
  <c r="H256" i="15"/>
  <c r="H170" i="15"/>
  <c r="H209" i="15"/>
  <c r="H97" i="15"/>
  <c r="H176" i="15"/>
  <c r="H29" i="15"/>
  <c r="H52" i="15"/>
  <c r="H231" i="15"/>
  <c r="H112" i="15"/>
  <c r="H100" i="15"/>
  <c r="H197" i="15"/>
  <c r="H94" i="15"/>
  <c r="H285" i="15"/>
  <c r="H318" i="15"/>
  <c r="H126" i="15"/>
  <c r="H417" i="15"/>
  <c r="H167" i="15"/>
  <c r="H41" i="15"/>
  <c r="H257" i="15"/>
  <c r="H71" i="15"/>
  <c r="H115" i="15"/>
  <c r="H78" i="15"/>
  <c r="P78" i="15" s="1"/>
  <c r="H521" i="15"/>
  <c r="P521" i="15" s="1"/>
  <c r="H582" i="15"/>
  <c r="P582" i="15" s="1"/>
  <c r="H565" i="15"/>
  <c r="H583" i="15"/>
  <c r="H293" i="15"/>
  <c r="H509" i="15"/>
  <c r="H250" i="15"/>
  <c r="H460" i="15"/>
  <c r="H550" i="15"/>
  <c r="H587" i="15"/>
  <c r="H522" i="15"/>
  <c r="H304" i="15"/>
  <c r="H571" i="15"/>
  <c r="H83" i="15"/>
  <c r="H10" i="15"/>
  <c r="H87" i="15"/>
  <c r="H297" i="15"/>
  <c r="H259" i="15"/>
  <c r="H26" i="15"/>
  <c r="H19" i="15"/>
  <c r="H69" i="15"/>
  <c r="H140" i="15"/>
  <c r="H38" i="15"/>
  <c r="H61" i="15"/>
  <c r="H12" i="15"/>
  <c r="H21" i="15"/>
  <c r="H5" i="15"/>
  <c r="H17" i="15"/>
  <c r="H24" i="15"/>
  <c r="H132" i="15"/>
  <c r="H9" i="15"/>
  <c r="H125" i="15"/>
  <c r="H640" i="15"/>
  <c r="J640" i="15"/>
  <c r="O640" i="15" s="1"/>
  <c r="O567" i="15"/>
  <c r="O633" i="15"/>
  <c r="O177" i="15"/>
  <c r="M539" i="15"/>
  <c r="AC26" i="14"/>
  <c r="AB26" i="14"/>
  <c r="AA26" i="14"/>
  <c r="Z26" i="14"/>
  <c r="Y26" i="14"/>
  <c r="U13" i="14"/>
  <c r="K36" i="14"/>
  <c r="K40" i="14"/>
  <c r="L17" i="14"/>
  <c r="F26" i="9"/>
  <c r="K161" i="15" l="1"/>
  <c r="M114" i="15"/>
  <c r="N120" i="15"/>
  <c r="L122" i="15"/>
  <c r="O505" i="15"/>
  <c r="K381" i="15"/>
  <c r="L113" i="15"/>
  <c r="L413" i="15"/>
  <c r="L288" i="15"/>
  <c r="L543" i="15"/>
  <c r="M17" i="15"/>
  <c r="M438" i="15"/>
  <c r="N366" i="15"/>
  <c r="M432" i="15"/>
  <c r="M626" i="15"/>
  <c r="N306" i="15"/>
  <c r="N528" i="15"/>
  <c r="L115" i="15"/>
  <c r="K433" i="15"/>
  <c r="L207" i="15"/>
  <c r="N33" i="15"/>
  <c r="L255" i="15"/>
  <c r="L8" i="15"/>
  <c r="N401" i="15"/>
  <c r="L118" i="15"/>
  <c r="N245" i="15"/>
  <c r="N541" i="15"/>
  <c r="L390" i="15"/>
  <c r="N613" i="15"/>
  <c r="L538" i="15"/>
  <c r="N298" i="15"/>
  <c r="O233" i="15"/>
  <c r="M283" i="15"/>
  <c r="M558" i="15"/>
  <c r="M623" i="15"/>
  <c r="M255" i="15"/>
  <c r="L340" i="15"/>
  <c r="O273" i="15"/>
  <c r="M548" i="15"/>
  <c r="K71" i="15"/>
  <c r="M585" i="15"/>
  <c r="M533" i="15"/>
  <c r="O257" i="15"/>
  <c r="R170" i="15"/>
  <c r="M428" i="15"/>
  <c r="K84" i="15"/>
  <c r="L577" i="15"/>
  <c r="N98" i="15"/>
  <c r="N440" i="15"/>
  <c r="L111" i="15"/>
  <c r="N154" i="15"/>
  <c r="O40" i="15"/>
  <c r="L198" i="15"/>
  <c r="N349" i="15"/>
  <c r="L358" i="15"/>
  <c r="M508" i="15"/>
  <c r="N121" i="15"/>
  <c r="M60" i="15"/>
  <c r="N142" i="15"/>
  <c r="L60" i="15"/>
  <c r="M337" i="15"/>
  <c r="N497" i="15"/>
  <c r="L33" i="15"/>
  <c r="O428" i="15"/>
  <c r="L408" i="15"/>
  <c r="M328" i="15"/>
  <c r="N468" i="15"/>
  <c r="N576" i="15"/>
  <c r="L576" i="15"/>
  <c r="O540" i="15"/>
  <c r="R418" i="15"/>
  <c r="U418" i="15" s="1"/>
  <c r="L41" i="15"/>
  <c r="M55" i="15"/>
  <c r="O375" i="15"/>
  <c r="N446" i="15"/>
  <c r="O62" i="15"/>
  <c r="L195" i="15"/>
  <c r="L55" i="15"/>
  <c r="N622" i="15"/>
  <c r="O641" i="15"/>
  <c r="L121" i="15"/>
  <c r="L349" i="15"/>
  <c r="M307" i="15"/>
  <c r="L440" i="15"/>
  <c r="O644" i="15"/>
  <c r="M203" i="15"/>
  <c r="M358" i="15"/>
  <c r="O444" i="15"/>
  <c r="O626" i="15"/>
  <c r="K531" i="15"/>
  <c r="O91" i="15"/>
  <c r="K523" i="15"/>
  <c r="M363" i="15"/>
  <c r="N444" i="15"/>
  <c r="L626" i="15"/>
  <c r="L287" i="15"/>
  <c r="O176" i="15"/>
  <c r="M365" i="15"/>
  <c r="N287" i="15"/>
  <c r="M375" i="15"/>
  <c r="M576" i="15"/>
  <c r="O41" i="15"/>
  <c r="L303" i="15"/>
  <c r="O536" i="15"/>
  <c r="K98" i="15"/>
  <c r="M93" i="15"/>
  <c r="M155" i="15"/>
  <c r="N574" i="15"/>
  <c r="O263" i="15"/>
  <c r="M446" i="15"/>
  <c r="L446" i="15"/>
  <c r="O29" i="15"/>
  <c r="M188" i="15"/>
  <c r="O319" i="15"/>
  <c r="M195" i="15"/>
  <c r="M362" i="15"/>
  <c r="N577" i="15"/>
  <c r="O85" i="15"/>
  <c r="N363" i="15"/>
  <c r="L375" i="15"/>
  <c r="N195" i="15"/>
  <c r="L363" i="15"/>
  <c r="N55" i="15"/>
  <c r="L203" i="15"/>
  <c r="K349" i="15"/>
  <c r="M311" i="15"/>
  <c r="M287" i="15"/>
  <c r="N518" i="15"/>
  <c r="O560" i="15"/>
  <c r="L185" i="15"/>
  <c r="R194" i="15"/>
  <c r="L464" i="15"/>
  <c r="K43" i="15"/>
  <c r="L187" i="15"/>
  <c r="L265" i="15"/>
  <c r="N408" i="15"/>
  <c r="O537" i="15"/>
  <c r="L307" i="15"/>
  <c r="M190" i="15"/>
  <c r="N326" i="15"/>
  <c r="O575" i="15"/>
  <c r="O637" i="15"/>
  <c r="O167" i="15"/>
  <c r="N148" i="15"/>
  <c r="L14" i="15"/>
  <c r="L326" i="15"/>
  <c r="M597" i="15"/>
  <c r="N560" i="15"/>
  <c r="N138" i="15"/>
  <c r="M592" i="15"/>
  <c r="M561" i="15"/>
  <c r="L330" i="15"/>
  <c r="M187" i="15"/>
  <c r="N491" i="15"/>
  <c r="M458" i="15"/>
  <c r="L215" i="15"/>
  <c r="O552" i="15"/>
  <c r="O210" i="15"/>
  <c r="M350" i="15"/>
  <c r="L155" i="15"/>
  <c r="N108" i="15"/>
  <c r="L102" i="15"/>
  <c r="M414" i="15"/>
  <c r="N113" i="15"/>
  <c r="N124" i="15"/>
  <c r="L591" i="15"/>
  <c r="N263" i="15"/>
  <c r="M573" i="15"/>
  <c r="L305" i="15"/>
  <c r="M404" i="15"/>
  <c r="L176" i="15"/>
  <c r="L148" i="15"/>
  <c r="M471" i="15"/>
  <c r="N106" i="15"/>
  <c r="O274" i="15"/>
  <c r="R31" i="15"/>
  <c r="M259" i="15"/>
  <c r="L334" i="15"/>
  <c r="L160" i="15"/>
  <c r="L56" i="15"/>
  <c r="K171" i="15"/>
  <c r="M642" i="15"/>
  <c r="O52" i="15"/>
  <c r="L501" i="15"/>
  <c r="M371" i="15"/>
  <c r="N319" i="15"/>
  <c r="L154" i="15"/>
  <c r="L484" i="15"/>
  <c r="N536" i="15"/>
  <c r="L366" i="15"/>
  <c r="M333" i="15"/>
  <c r="O97" i="15"/>
  <c r="L171" i="15"/>
  <c r="O209" i="15"/>
  <c r="M447" i="15"/>
  <c r="N123" i="15"/>
  <c r="M556" i="15"/>
  <c r="N114" i="15"/>
  <c r="N85" i="15"/>
  <c r="N348" i="15"/>
  <c r="L85" i="15"/>
  <c r="L625" i="15"/>
  <c r="M594" i="15"/>
  <c r="N270" i="15"/>
  <c r="O98" i="15"/>
  <c r="O113" i="15"/>
  <c r="M169" i="15"/>
  <c r="N640" i="15"/>
  <c r="O43" i="15"/>
  <c r="L537" i="15"/>
  <c r="L372" i="15"/>
  <c r="M600" i="15"/>
  <c r="M186" i="15"/>
  <c r="N54" i="15"/>
  <c r="N56" i="15"/>
  <c r="N512" i="15"/>
  <c r="O170" i="15"/>
  <c r="L412" i="15"/>
  <c r="L616" i="15"/>
  <c r="N537" i="15"/>
  <c r="L637" i="15"/>
  <c r="M620" i="15"/>
  <c r="N420" i="15"/>
  <c r="N448" i="15"/>
  <c r="N412" i="15"/>
  <c r="L337" i="15"/>
  <c r="M265" i="15"/>
  <c r="L29" i="15"/>
  <c r="M595" i="15"/>
  <c r="N43" i="15"/>
  <c r="N597" i="15"/>
  <c r="N295" i="15"/>
  <c r="O468" i="15"/>
  <c r="R137" i="15"/>
  <c r="L76" i="15"/>
  <c r="R118" i="15"/>
  <c r="S118" i="15" s="1"/>
  <c r="N624" i="15"/>
  <c r="O133" i="15"/>
  <c r="K301" i="15"/>
  <c r="L92" i="15"/>
  <c r="L86" i="15"/>
  <c r="M242" i="15"/>
  <c r="N481" i="15"/>
  <c r="O463" i="15"/>
  <c r="K610" i="15"/>
  <c r="L379" i="15"/>
  <c r="L142" i="15"/>
  <c r="L323" i="15"/>
  <c r="M182" i="15"/>
  <c r="M625" i="15"/>
  <c r="N573" i="15"/>
  <c r="N553" i="15"/>
  <c r="O610" i="15"/>
  <c r="O201" i="15"/>
  <c r="O617" i="15"/>
  <c r="M194" i="15"/>
  <c r="N194" i="15"/>
  <c r="O430" i="15"/>
  <c r="M160" i="15"/>
  <c r="L93" i="15"/>
  <c r="L202" i="15"/>
  <c r="L611" i="15"/>
  <c r="M460" i="15"/>
  <c r="M161" i="15"/>
  <c r="M463" i="15"/>
  <c r="M221" i="15"/>
  <c r="N125" i="15"/>
  <c r="N187" i="15"/>
  <c r="N305" i="15"/>
  <c r="N591" i="15"/>
  <c r="N91" i="15"/>
  <c r="O93" i="15"/>
  <c r="O118" i="15"/>
  <c r="O330" i="15"/>
  <c r="K87" i="15"/>
  <c r="K245" i="15"/>
  <c r="O188" i="15"/>
  <c r="L201" i="15"/>
  <c r="L338" i="15"/>
  <c r="N552" i="15"/>
  <c r="O365" i="15"/>
  <c r="K136" i="15"/>
  <c r="K192" i="15"/>
  <c r="K120" i="15"/>
  <c r="L594" i="15"/>
  <c r="L245" i="15"/>
  <c r="L488" i="15"/>
  <c r="M250" i="15"/>
  <c r="M393" i="15"/>
  <c r="M201" i="15"/>
  <c r="M331" i="15"/>
  <c r="N9" i="15"/>
  <c r="N102" i="15"/>
  <c r="O362" i="15"/>
  <c r="O464" i="15"/>
  <c r="K270" i="15"/>
  <c r="M271" i="15"/>
  <c r="L365" i="15"/>
  <c r="M133" i="15"/>
  <c r="N168" i="15"/>
  <c r="K617" i="15"/>
  <c r="L468" i="15"/>
  <c r="L544" i="15"/>
  <c r="M583" i="15"/>
  <c r="N132" i="15"/>
  <c r="N182" i="15"/>
  <c r="N136" i="15"/>
  <c r="N58" i="15"/>
  <c r="O311" i="15"/>
  <c r="O265" i="15"/>
  <c r="O14" i="15"/>
  <c r="K625" i="15"/>
  <c r="L640" i="15"/>
  <c r="L380" i="15"/>
  <c r="M176" i="15"/>
  <c r="M245" i="15"/>
  <c r="M310" i="15"/>
  <c r="N24" i="15"/>
  <c r="N323" i="15"/>
  <c r="N57" i="15"/>
  <c r="O539" i="15"/>
  <c r="O163" i="15"/>
  <c r="O307" i="15"/>
  <c r="M165" i="15"/>
  <c r="N610" i="15"/>
  <c r="O305" i="15"/>
  <c r="K138" i="15"/>
  <c r="M550" i="15"/>
  <c r="M618" i="15"/>
  <c r="N623" i="15"/>
  <c r="O102" i="15"/>
  <c r="K480" i="15"/>
  <c r="M640" i="15"/>
  <c r="L585" i="15"/>
  <c r="M103" i="15"/>
  <c r="N17" i="15"/>
  <c r="N390" i="15"/>
  <c r="N37" i="15"/>
  <c r="O349" i="15"/>
  <c r="O538" i="15"/>
  <c r="O51" i="15"/>
  <c r="L189" i="15"/>
  <c r="K319" i="15"/>
  <c r="L350" i="15"/>
  <c r="M488" i="15"/>
  <c r="N538" i="15"/>
  <c r="K177" i="15"/>
  <c r="L293" i="15"/>
  <c r="L374" i="15"/>
  <c r="L233" i="15"/>
  <c r="M16" i="15"/>
  <c r="M355" i="15"/>
  <c r="M544" i="15"/>
  <c r="N297" i="15"/>
  <c r="O9" i="15"/>
  <c r="O355" i="15"/>
  <c r="O323" i="15"/>
  <c r="M564" i="15"/>
  <c r="N338" i="15"/>
  <c r="K14" i="15"/>
  <c r="K401" i="15"/>
  <c r="M297" i="15"/>
  <c r="M189" i="15"/>
  <c r="N221" i="15"/>
  <c r="O440" i="15"/>
  <c r="L583" i="15"/>
  <c r="L574" i="15"/>
  <c r="M599" i="15"/>
  <c r="N87" i="15"/>
  <c r="N484" i="15"/>
  <c r="O531" i="15"/>
  <c r="K121" i="15"/>
  <c r="L354" i="15"/>
  <c r="L106" i="15"/>
  <c r="L360" i="15"/>
  <c r="L641" i="15"/>
  <c r="M509" i="15"/>
  <c r="M382" i="15"/>
  <c r="M330" i="15"/>
  <c r="N82" i="15"/>
  <c r="O578" i="15"/>
  <c r="O31" i="15"/>
  <c r="O337" i="15"/>
  <c r="O413" i="15"/>
  <c r="O101" i="15"/>
  <c r="K306" i="15"/>
  <c r="K221" i="15"/>
  <c r="L52" i="15"/>
  <c r="L16" i="15"/>
  <c r="L226" i="15"/>
  <c r="L31" i="15"/>
  <c r="L401" i="15"/>
  <c r="L51" i="15"/>
  <c r="L40" i="15"/>
  <c r="L617" i="15"/>
  <c r="M293" i="15"/>
  <c r="M481" i="15"/>
  <c r="M443" i="15"/>
  <c r="M468" i="15"/>
  <c r="M464" i="15"/>
  <c r="N30" i="15"/>
  <c r="N354" i="15"/>
  <c r="N14" i="15"/>
  <c r="N331" i="15"/>
  <c r="O125" i="15"/>
  <c r="O420" i="15"/>
  <c r="O121" i="15"/>
  <c r="O412" i="15"/>
  <c r="O8" i="15"/>
  <c r="O288" i="15"/>
  <c r="O27" i="15"/>
  <c r="O168" i="15"/>
  <c r="L572" i="15"/>
  <c r="L134" i="15"/>
  <c r="M641" i="15"/>
  <c r="O17" i="15"/>
  <c r="L170" i="15"/>
  <c r="M617" i="15"/>
  <c r="N266" i="15"/>
  <c r="N458" i="15"/>
  <c r="O306" i="15"/>
  <c r="O574" i="15"/>
  <c r="K463" i="15"/>
  <c r="K583" i="15"/>
  <c r="L260" i="15"/>
  <c r="L539" i="15"/>
  <c r="L161" i="15"/>
  <c r="L620" i="15"/>
  <c r="L404" i="15"/>
  <c r="L353" i="15"/>
  <c r="L553" i="15"/>
  <c r="L114" i="15"/>
  <c r="L168" i="15"/>
  <c r="M209" i="15"/>
  <c r="M531" i="15"/>
  <c r="M631" i="15"/>
  <c r="M577" i="15"/>
  <c r="M591" i="15"/>
  <c r="M40" i="15"/>
  <c r="M637" i="15"/>
  <c r="N460" i="15"/>
  <c r="N358" i="15"/>
  <c r="N393" i="15"/>
  <c r="N594" i="15"/>
  <c r="N353" i="15"/>
  <c r="N333" i="15"/>
  <c r="N438" i="15"/>
  <c r="O460" i="15"/>
  <c r="O226" i="15"/>
  <c r="O286" i="15"/>
  <c r="O235" i="15"/>
  <c r="O401" i="15"/>
  <c r="O298" i="15"/>
  <c r="D8" i="16"/>
  <c r="M52" i="15"/>
  <c r="O124" i="15"/>
  <c r="L194" i="15"/>
  <c r="M390" i="15"/>
  <c r="L235" i="15"/>
  <c r="M288" i="15"/>
  <c r="L169" i="15"/>
  <c r="M97" i="15"/>
  <c r="M51" i="15"/>
  <c r="N161" i="15"/>
  <c r="O550" i="15"/>
  <c r="K484" i="15"/>
  <c r="L125" i="15"/>
  <c r="L393" i="15"/>
  <c r="L595" i="15"/>
  <c r="L414" i="15"/>
  <c r="L327" i="15"/>
  <c r="L541" i="15"/>
  <c r="L221" i="15"/>
  <c r="L91" i="15"/>
  <c r="M170" i="15"/>
  <c r="M177" i="15"/>
  <c r="M484" i="15"/>
  <c r="M518" i="15"/>
  <c r="M487" i="15"/>
  <c r="M233" i="15"/>
  <c r="M598" i="15"/>
  <c r="N250" i="15"/>
  <c r="N189" i="15"/>
  <c r="N529" i="15"/>
  <c r="N600" i="15"/>
  <c r="N327" i="15"/>
  <c r="N556" i="15"/>
  <c r="N514" i="15"/>
  <c r="N471" i="15"/>
  <c r="O250" i="15"/>
  <c r="O418" i="15"/>
  <c r="O534" i="15"/>
  <c r="O345" i="15"/>
  <c r="O142" i="15"/>
  <c r="O518" i="15"/>
  <c r="O409" i="15"/>
  <c r="M560" i="15"/>
  <c r="M610" i="15"/>
  <c r="L600" i="15"/>
  <c r="O106" i="15"/>
  <c r="L420" i="15"/>
  <c r="L283" i="15"/>
  <c r="L331" i="15"/>
  <c r="L124" i="15"/>
  <c r="M260" i="15"/>
  <c r="M633" i="15"/>
  <c r="M553" i="15"/>
  <c r="M448" i="15"/>
  <c r="M101" i="15"/>
  <c r="N509" i="15"/>
  <c r="N16" i="15"/>
  <c r="N523" i="15"/>
  <c r="N620" i="15"/>
  <c r="N235" i="15"/>
  <c r="N543" i="15"/>
  <c r="N548" i="15"/>
  <c r="N103" i="15"/>
  <c r="O509" i="15"/>
  <c r="O609" i="15"/>
  <c r="O404" i="15"/>
  <c r="O353" i="15"/>
  <c r="O491" i="15"/>
  <c r="O631" i="15"/>
  <c r="O219" i="15"/>
  <c r="N609" i="15"/>
  <c r="O408" i="15"/>
  <c r="K293" i="15"/>
  <c r="M43" i="15"/>
  <c r="N355" i="15"/>
  <c r="O138" i="15"/>
  <c r="O132" i="15"/>
  <c r="M413" i="15"/>
  <c r="L298" i="15"/>
  <c r="O583" i="15"/>
  <c r="O283" i="15"/>
  <c r="O310" i="15"/>
  <c r="O458" i="15"/>
  <c r="O154" i="15"/>
  <c r="N8" i="15"/>
  <c r="O341" i="15"/>
  <c r="L315" i="15"/>
  <c r="N595" i="15"/>
  <c r="M319" i="15"/>
  <c r="N271" i="15"/>
  <c r="L82" i="15"/>
  <c r="L531" i="15"/>
  <c r="L165" i="15"/>
  <c r="L558" i="15"/>
  <c r="L138" i="15"/>
  <c r="L37" i="15"/>
  <c r="M82" i="15"/>
  <c r="M536" i="15"/>
  <c r="M120" i="15"/>
  <c r="N177" i="15"/>
  <c r="N632" i="15"/>
  <c r="N414" i="15"/>
  <c r="N165" i="15"/>
  <c r="N155" i="15"/>
  <c r="O115" i="15"/>
  <c r="O92" i="15"/>
  <c r="O508" i="15"/>
  <c r="O315" i="15"/>
  <c r="O642" i="15"/>
  <c r="O103" i="15"/>
  <c r="O438" i="15"/>
  <c r="L18" i="15"/>
  <c r="N631" i="15"/>
  <c r="M616" i="15"/>
  <c r="N418" i="15"/>
  <c r="O360" i="15"/>
  <c r="L219" i="15"/>
  <c r="M529" i="15"/>
  <c r="N92" i="15"/>
  <c r="O24" i="15"/>
  <c r="K333" i="15"/>
  <c r="L136" i="15"/>
  <c r="M27" i="15"/>
  <c r="N379" i="15"/>
  <c r="N558" i="15"/>
  <c r="O136" i="15"/>
  <c r="L120" i="15"/>
  <c r="N550" i="15"/>
  <c r="O295" i="15"/>
  <c r="K132" i="15"/>
  <c r="L481" i="15"/>
  <c r="L132" i="15"/>
  <c r="L573" i="15"/>
  <c r="L409" i="15"/>
  <c r="M357" i="15"/>
  <c r="N384" i="15"/>
  <c r="N345" i="15"/>
  <c r="N616" i="15"/>
  <c r="O599" i="15"/>
  <c r="L642" i="15"/>
  <c r="M98" i="15"/>
  <c r="M31" i="15"/>
  <c r="N188" i="15"/>
  <c r="N279" i="15"/>
  <c r="N544" i="15"/>
  <c r="O169" i="15"/>
  <c r="O543" i="15"/>
  <c r="K508" i="15"/>
  <c r="K82" i="15"/>
  <c r="L83" i="15"/>
  <c r="L30" i="15"/>
  <c r="L191" i="15"/>
  <c r="L431" i="15"/>
  <c r="L623" i="15"/>
  <c r="L458" i="15"/>
  <c r="M30" i="15"/>
  <c r="M263" i="15"/>
  <c r="M118" i="15"/>
  <c r="M277" i="15"/>
  <c r="M58" i="15"/>
  <c r="N29" i="15"/>
  <c r="N633" i="15"/>
  <c r="N585" i="15"/>
  <c r="O379" i="15"/>
  <c r="O620" i="15"/>
  <c r="O382" i="15"/>
  <c r="O271" i="15"/>
  <c r="O488" i="15"/>
  <c r="O471" i="15"/>
  <c r="N361" i="15"/>
  <c r="L609" i="15"/>
  <c r="M108" i="15"/>
  <c r="L295" i="15"/>
  <c r="O57" i="15"/>
  <c r="L345" i="15"/>
  <c r="M552" i="15"/>
  <c r="N599" i="15"/>
  <c r="L547" i="15"/>
  <c r="M541" i="15"/>
  <c r="O293" i="15"/>
  <c r="L258" i="15"/>
  <c r="M306" i="15"/>
  <c r="M134" i="15"/>
  <c r="M361" i="15"/>
  <c r="M247" i="15"/>
  <c r="M57" i="15"/>
  <c r="N362" i="15"/>
  <c r="N508" i="15"/>
  <c r="N133" i="15"/>
  <c r="N350" i="15"/>
  <c r="O33" i="15"/>
  <c r="O595" i="15"/>
  <c r="O443" i="15"/>
  <c r="O544" i="15"/>
  <c r="N42" i="15"/>
  <c r="L196" i="15"/>
  <c r="L209" i="15"/>
  <c r="L518" i="15"/>
  <c r="L529" i="15"/>
  <c r="N315" i="15"/>
  <c r="O327" i="15"/>
  <c r="L24" i="15"/>
  <c r="O594" i="15"/>
  <c r="L144" i="15"/>
  <c r="M9" i="15"/>
  <c r="M85" i="15"/>
  <c r="M219" i="15"/>
  <c r="M409" i="15"/>
  <c r="N97" i="15"/>
  <c r="N311" i="15"/>
  <c r="N238" i="15"/>
  <c r="N463" i="15"/>
  <c r="N360" i="15"/>
  <c r="O232" i="15"/>
  <c r="O182" i="15"/>
  <c r="O258" i="15"/>
  <c r="O333" i="15"/>
  <c r="O155" i="15"/>
  <c r="K238" i="15"/>
  <c r="M566" i="15"/>
  <c r="L581" i="15"/>
  <c r="L418" i="15"/>
  <c r="L448" i="15"/>
  <c r="M436" i="15"/>
  <c r="L599" i="15"/>
  <c r="N535" i="15"/>
  <c r="O58" i="15"/>
  <c r="M572" i="15"/>
  <c r="N587" i="15"/>
  <c r="O366" i="15"/>
  <c r="O572" i="15"/>
  <c r="L523" i="15"/>
  <c r="L597" i="15"/>
  <c r="L491" i="15"/>
  <c r="N625" i="15"/>
  <c r="K485" i="15"/>
  <c r="L382" i="15"/>
  <c r="L556" i="15"/>
  <c r="K534" i="15"/>
  <c r="L494" i="15"/>
  <c r="L548" i="15"/>
  <c r="L310" i="15"/>
  <c r="M547" i="15"/>
  <c r="O108" i="15"/>
  <c r="O411" i="15"/>
  <c r="M485" i="15"/>
  <c r="N547" i="15"/>
  <c r="M523" i="15"/>
  <c r="L101" i="15"/>
  <c r="N426" i="15"/>
  <c r="O111" i="15"/>
  <c r="L443" i="15"/>
  <c r="M42" i="15"/>
  <c r="M37" i="15"/>
  <c r="L42" i="15"/>
  <c r="N494" i="15"/>
  <c r="N566" i="15"/>
  <c r="N337" i="15"/>
  <c r="O350" i="15"/>
  <c r="N322" i="15"/>
  <c r="M322" i="15"/>
  <c r="N26" i="15"/>
  <c r="L26" i="15"/>
  <c r="O26" i="15"/>
  <c r="N167" i="15"/>
  <c r="M167" i="15"/>
  <c r="L240" i="15"/>
  <c r="M240" i="15"/>
  <c r="O240" i="15"/>
  <c r="N66" i="15"/>
  <c r="L66" i="15"/>
  <c r="K66" i="15"/>
  <c r="K215" i="15"/>
  <c r="O215" i="15"/>
  <c r="O249" i="15"/>
  <c r="N249" i="15"/>
  <c r="L249" i="15"/>
  <c r="O527" i="15"/>
  <c r="M527" i="15"/>
  <c r="N383" i="15"/>
  <c r="M383" i="15"/>
  <c r="L324" i="15"/>
  <c r="O324" i="15"/>
  <c r="O146" i="15"/>
  <c r="L146" i="15"/>
  <c r="N222" i="15"/>
  <c r="M222" i="15"/>
  <c r="N4" i="15"/>
  <c r="K4" i="15"/>
  <c r="M4" i="15"/>
  <c r="O634" i="15"/>
  <c r="L259" i="15"/>
  <c r="O259" i="15"/>
  <c r="L417" i="15"/>
  <c r="N417" i="15"/>
  <c r="M417" i="15"/>
  <c r="L88" i="15"/>
  <c r="M88" i="15"/>
  <c r="O88" i="15"/>
  <c r="K88" i="15"/>
  <c r="L180" i="15"/>
  <c r="N180" i="15"/>
  <c r="M180" i="15"/>
  <c r="K334" i="15"/>
  <c r="O334" i="15"/>
  <c r="N467" i="15"/>
  <c r="L467" i="15"/>
  <c r="M456" i="15"/>
  <c r="O456" i="15"/>
  <c r="N171" i="15"/>
  <c r="M171" i="15"/>
  <c r="K615" i="15"/>
  <c r="L615" i="15"/>
  <c r="M46" i="15"/>
  <c r="O46" i="15"/>
  <c r="L162" i="15"/>
  <c r="N162" i="15"/>
  <c r="O368" i="15"/>
  <c r="L368" i="15"/>
  <c r="N493" i="15"/>
  <c r="M493" i="15"/>
  <c r="L407" i="15"/>
  <c r="O407" i="15"/>
  <c r="M289" i="15"/>
  <c r="L289" i="15"/>
  <c r="O289" i="15"/>
  <c r="N423" i="15"/>
  <c r="M423" i="15"/>
  <c r="L423" i="15"/>
  <c r="N369" i="15"/>
  <c r="M369" i="15"/>
  <c r="L248" i="15"/>
  <c r="M248" i="15"/>
  <c r="N248" i="15"/>
  <c r="L643" i="15"/>
  <c r="N643" i="15"/>
  <c r="M643" i="15"/>
  <c r="O588" i="15"/>
  <c r="L588" i="15"/>
  <c r="N344" i="15"/>
  <c r="M344" i="15"/>
  <c r="L344" i="15"/>
  <c r="N473" i="15"/>
  <c r="N317" i="15"/>
  <c r="M317" i="15"/>
  <c r="L317" i="15"/>
  <c r="M589" i="15"/>
  <c r="N589" i="15"/>
  <c r="N99" i="15"/>
  <c r="L99" i="15"/>
  <c r="M99" i="15"/>
  <c r="N439" i="15"/>
  <c r="M439" i="15"/>
  <c r="O439" i="15"/>
  <c r="M490" i="15"/>
  <c r="N490" i="15"/>
  <c r="M628" i="15"/>
  <c r="L628" i="15"/>
  <c r="N628" i="15"/>
  <c r="O292" i="15"/>
  <c r="M292" i="15"/>
  <c r="L218" i="15"/>
  <c r="O218" i="15"/>
  <c r="L505" i="15"/>
  <c r="N126" i="15"/>
  <c r="M126" i="15"/>
  <c r="L126" i="15"/>
  <c r="N202" i="15"/>
  <c r="M202" i="15"/>
  <c r="M477" i="15"/>
  <c r="O477" i="15"/>
  <c r="N192" i="15"/>
  <c r="M192" i="15"/>
  <c r="M184" i="15"/>
  <c r="L184" i="15"/>
  <c r="O184" i="15"/>
  <c r="N532" i="15"/>
  <c r="M532" i="15"/>
  <c r="L532" i="15"/>
  <c r="L131" i="15"/>
  <c r="M131" i="15"/>
  <c r="N131" i="15"/>
  <c r="L135" i="15"/>
  <c r="M135" i="15"/>
  <c r="N135" i="15"/>
  <c r="K50" i="15"/>
  <c r="M415" i="15"/>
  <c r="N35" i="15"/>
  <c r="N207" i="15"/>
  <c r="N50" i="15"/>
  <c r="O342" i="15"/>
  <c r="N119" i="15"/>
  <c r="L119" i="15"/>
  <c r="K228" i="15"/>
  <c r="L228" i="15"/>
  <c r="M252" i="15"/>
  <c r="L252" i="15"/>
  <c r="N252" i="15"/>
  <c r="K252" i="15"/>
  <c r="M483" i="15"/>
  <c r="N483" i="15"/>
  <c r="L483" i="15"/>
  <c r="N34" i="15"/>
  <c r="M41" i="15"/>
  <c r="N41" i="15"/>
  <c r="O601" i="15"/>
  <c r="L601" i="15"/>
  <c r="K601" i="15"/>
  <c r="N314" i="15"/>
  <c r="O483" i="15"/>
  <c r="K178" i="15"/>
  <c r="N178" i="15"/>
  <c r="L178" i="15"/>
  <c r="M178" i="15"/>
  <c r="L450" i="15"/>
  <c r="N450" i="15"/>
  <c r="L395" i="15"/>
  <c r="O395" i="15"/>
  <c r="L445" i="15"/>
  <c r="O445" i="15"/>
  <c r="O347" i="15"/>
  <c r="N347" i="15"/>
  <c r="N466" i="15"/>
  <c r="M466" i="15"/>
  <c r="L466" i="15"/>
  <c r="L129" i="15"/>
  <c r="M129" i="15"/>
  <c r="K383" i="15"/>
  <c r="L322" i="15"/>
  <c r="N13" i="15"/>
  <c r="K22" i="15"/>
  <c r="K340" i="15"/>
  <c r="L490" i="15"/>
  <c r="L186" i="15"/>
  <c r="L428" i="15"/>
  <c r="M162" i="15"/>
  <c r="M166" i="15"/>
  <c r="N218" i="15"/>
  <c r="O217" i="15"/>
  <c r="O528" i="15"/>
  <c r="O615" i="15"/>
  <c r="O570" i="15"/>
  <c r="O628" i="15"/>
  <c r="N593" i="15"/>
  <c r="M593" i="15"/>
  <c r="M524" i="15"/>
  <c r="L524" i="15"/>
  <c r="O524" i="15"/>
  <c r="L399" i="15"/>
  <c r="M399" i="15"/>
  <c r="N399" i="15"/>
  <c r="T14" i="14"/>
  <c r="L378" i="15"/>
  <c r="O378" i="15"/>
  <c r="L513" i="15"/>
  <c r="N513" i="15"/>
  <c r="L526" i="15"/>
  <c r="K526" i="15"/>
  <c r="O526" i="15"/>
  <c r="M421" i="15"/>
  <c r="N421" i="15"/>
  <c r="L71" i="15"/>
  <c r="N71" i="15"/>
  <c r="M71" i="15"/>
  <c r="N630" i="15"/>
  <c r="O630" i="15"/>
  <c r="L630" i="15"/>
  <c r="M173" i="15"/>
  <c r="O173" i="15"/>
  <c r="N70" i="15"/>
  <c r="O70" i="15"/>
  <c r="M454" i="15"/>
  <c r="O454" i="15"/>
  <c r="O622" i="15"/>
  <c r="L622" i="15"/>
  <c r="N437" i="15"/>
  <c r="L437" i="15"/>
  <c r="M437" i="15"/>
  <c r="L328" i="15"/>
  <c r="M163" i="15"/>
  <c r="O284" i="15"/>
  <c r="O624" i="15"/>
  <c r="L243" i="15"/>
  <c r="N588" i="15"/>
  <c r="O148" i="15"/>
  <c r="M624" i="15"/>
  <c r="O123" i="15"/>
  <c r="T20" i="14"/>
  <c r="L105" i="15"/>
  <c r="N105" i="15"/>
  <c r="O236" i="15"/>
  <c r="L236" i="15"/>
  <c r="M72" i="15"/>
  <c r="O72" i="15"/>
  <c r="N115" i="15"/>
  <c r="M115" i="15"/>
  <c r="O586" i="15"/>
  <c r="L586" i="15"/>
  <c r="L621" i="15"/>
  <c r="M621" i="15"/>
  <c r="L140" i="15"/>
  <c r="N140" i="15"/>
  <c r="K75" i="15"/>
  <c r="N75" i="15"/>
  <c r="M75" i="15"/>
  <c r="M191" i="15"/>
  <c r="O191" i="15"/>
  <c r="O427" i="15"/>
  <c r="L427" i="15"/>
  <c r="N427" i="15"/>
  <c r="K351" i="15"/>
  <c r="M351" i="15"/>
  <c r="N236" i="15"/>
  <c r="M586" i="15"/>
  <c r="M521" i="15"/>
  <c r="K473" i="15"/>
  <c r="T15" i="14"/>
  <c r="L371" i="15"/>
  <c r="L50" i="15"/>
  <c r="M507" i="15"/>
  <c r="M105" i="15"/>
  <c r="M442" i="15"/>
  <c r="M497" i="15"/>
  <c r="N324" i="15"/>
  <c r="N592" i="15"/>
  <c r="N618" i="15"/>
  <c r="O569" i="15"/>
  <c r="O512" i="15"/>
  <c r="O185" i="15"/>
  <c r="O423" i="15"/>
  <c r="O643" i="15"/>
  <c r="L84" i="15"/>
  <c r="L593" i="15"/>
  <c r="L493" i="15"/>
  <c r="L447" i="15"/>
  <c r="L190" i="15"/>
  <c r="L242" i="15"/>
  <c r="N368" i="15"/>
  <c r="N186" i="15"/>
  <c r="N371" i="15"/>
  <c r="O244" i="15"/>
  <c r="O13" i="15"/>
  <c r="O372" i="15"/>
  <c r="O466" i="15"/>
  <c r="O129" i="15"/>
  <c r="O135" i="15"/>
  <c r="T19" i="14"/>
  <c r="N159" i="15"/>
  <c r="L159" i="15"/>
  <c r="L419" i="15"/>
  <c r="O419" i="15"/>
  <c r="L225" i="15"/>
  <c r="N225" i="15"/>
  <c r="L48" i="15"/>
  <c r="M48" i="15"/>
  <c r="N48" i="15"/>
  <c r="N629" i="15"/>
  <c r="O629" i="15"/>
  <c r="L206" i="15"/>
  <c r="M206" i="15"/>
  <c r="N206" i="15"/>
  <c r="N433" i="15"/>
  <c r="M433" i="15"/>
  <c r="L433" i="15"/>
  <c r="M515" i="15"/>
  <c r="L515" i="15"/>
  <c r="O511" i="15"/>
  <c r="L511" i="15"/>
  <c r="N511" i="15"/>
  <c r="L213" i="15"/>
  <c r="M213" i="15"/>
  <c r="M225" i="15"/>
  <c r="K628" i="15"/>
  <c r="N428" i="15"/>
  <c r="O442" i="15"/>
  <c r="L34" i="15"/>
  <c r="L394" i="15"/>
  <c r="K70" i="15"/>
  <c r="L192" i="15"/>
  <c r="L564" i="15"/>
  <c r="M185" i="15"/>
  <c r="M326" i="15"/>
  <c r="N445" i="15"/>
  <c r="N524" i="15"/>
  <c r="N533" i="15"/>
  <c r="N242" i="15"/>
  <c r="O314" i="15"/>
  <c r="O95" i="15"/>
  <c r="O374" i="15"/>
  <c r="T18" i="14"/>
  <c r="K249" i="15"/>
  <c r="L314" i="15"/>
  <c r="L284" i="15"/>
  <c r="L439" i="15"/>
  <c r="M34" i="15"/>
  <c r="M378" i="15"/>
  <c r="M372" i="15"/>
  <c r="M56" i="15"/>
  <c r="N255" i="15"/>
  <c r="O348" i="15"/>
  <c r="O66" i="15"/>
  <c r="O359" i="15"/>
  <c r="M281" i="15"/>
  <c r="O281" i="15"/>
  <c r="M123" i="15"/>
  <c r="K524" i="15"/>
  <c r="L348" i="15"/>
  <c r="L507" i="15"/>
  <c r="L75" i="15"/>
  <c r="L454" i="15"/>
  <c r="M394" i="15"/>
  <c r="M66" i="15"/>
  <c r="M419" i="15"/>
  <c r="M374" i="15"/>
  <c r="M338" i="15"/>
  <c r="N60" i="15"/>
  <c r="N526" i="15"/>
  <c r="N328" i="15"/>
  <c r="N190" i="15"/>
  <c r="O35" i="15"/>
  <c r="O180" i="15"/>
  <c r="O207" i="15"/>
  <c r="L12" i="15"/>
  <c r="M12" i="15"/>
  <c r="O12" i="15"/>
  <c r="N12" i="15"/>
  <c r="O608" i="15"/>
  <c r="M608" i="15"/>
  <c r="L608" i="15"/>
  <c r="L107" i="15"/>
  <c r="O107" i="15"/>
  <c r="N25" i="15"/>
  <c r="N302" i="15"/>
  <c r="O159" i="15"/>
  <c r="L299" i="15"/>
  <c r="N299" i="15"/>
  <c r="M299" i="15"/>
  <c r="N386" i="15"/>
  <c r="M386" i="15"/>
  <c r="L386" i="15"/>
  <c r="O343" i="15"/>
  <c r="L343" i="15"/>
  <c r="N602" i="15"/>
  <c r="M602" i="15"/>
  <c r="L602" i="15"/>
  <c r="N561" i="15"/>
  <c r="R241" i="15"/>
  <c r="N164" i="15"/>
  <c r="O164" i="15"/>
  <c r="K432" i="15"/>
  <c r="O432" i="15"/>
  <c r="N244" i="15"/>
  <c r="L244" i="15"/>
  <c r="N402" i="15"/>
  <c r="M402" i="15"/>
  <c r="L520" i="15"/>
  <c r="M520" i="15"/>
  <c r="N520" i="15"/>
  <c r="N284" i="15"/>
  <c r="M77" i="15"/>
  <c r="O77" i="15"/>
  <c r="L70" i="15"/>
  <c r="M504" i="15"/>
  <c r="N146" i="15"/>
  <c r="K528" i="15"/>
  <c r="L25" i="15"/>
  <c r="M489" i="15"/>
  <c r="L59" i="15"/>
  <c r="L528" i="15"/>
  <c r="N240" i="15"/>
  <c r="O178" i="15"/>
  <c r="M59" i="15"/>
  <c r="N88" i="15"/>
  <c r="K281" i="15"/>
  <c r="K262" i="15"/>
  <c r="L262" i="15"/>
  <c r="L456" i="15"/>
  <c r="L504" i="15"/>
  <c r="M140" i="15"/>
  <c r="M164" i="15"/>
  <c r="M557" i="15"/>
  <c r="M343" i="15"/>
  <c r="M407" i="15"/>
  <c r="M22" i="15"/>
  <c r="N77" i="15"/>
  <c r="N334" i="15"/>
  <c r="N213" i="15"/>
  <c r="N447" i="15"/>
  <c r="O340" i="15"/>
  <c r="O402" i="15"/>
  <c r="O206" i="15"/>
  <c r="M276" i="15"/>
  <c r="O276" i="15"/>
  <c r="O521" i="15"/>
  <c r="M38" i="15"/>
  <c r="N38" i="15"/>
  <c r="L38" i="15"/>
  <c r="O38" i="15"/>
  <c r="N342" i="15"/>
  <c r="M342" i="15"/>
  <c r="O406" i="15"/>
  <c r="L406" i="15"/>
  <c r="N596" i="15"/>
  <c r="M596" i="15"/>
  <c r="L596" i="15"/>
  <c r="D7" i="16"/>
  <c r="N394" i="15"/>
  <c r="M257" i="15"/>
  <c r="N257" i="15"/>
  <c r="N116" i="15"/>
  <c r="L116" i="15"/>
  <c r="M116" i="15"/>
  <c r="N217" i="15"/>
  <c r="M217" i="15"/>
  <c r="O632" i="15"/>
  <c r="K632" i="15"/>
  <c r="L632" i="15"/>
  <c r="N385" i="15"/>
  <c r="M385" i="15"/>
  <c r="N84" i="15"/>
  <c r="L95" i="15"/>
  <c r="N95" i="15"/>
  <c r="N489" i="15"/>
  <c r="M274" i="15"/>
  <c r="N274" i="15"/>
  <c r="O105" i="15"/>
  <c r="L473" i="15"/>
  <c r="L385" i="15"/>
  <c r="M395" i="15"/>
  <c r="O351" i="15"/>
  <c r="L533" i="15"/>
  <c r="N46" i="15"/>
  <c r="O507" i="15"/>
  <c r="L297" i="15"/>
  <c r="M236" i="15"/>
  <c r="L292" i="15"/>
  <c r="M84" i="15"/>
  <c r="M107" i="15"/>
  <c r="K442" i="15"/>
  <c r="L527" i="15"/>
  <c r="M25" i="15"/>
  <c r="N215" i="15"/>
  <c r="L512" i="15"/>
  <c r="L489" i="15"/>
  <c r="L166" i="15"/>
  <c r="M526" i="15"/>
  <c r="M340" i="15"/>
  <c r="M324" i="15"/>
  <c r="M347" i="15"/>
  <c r="M50" i="15"/>
  <c r="N160" i="15"/>
  <c r="N289" i="15"/>
  <c r="N564" i="15"/>
  <c r="N166" i="15"/>
  <c r="O198" i="15"/>
  <c r="O122" i="15"/>
  <c r="M122" i="15"/>
  <c r="M239" i="15"/>
  <c r="O239" i="15"/>
  <c r="L239" i="15"/>
  <c r="M243" i="15"/>
  <c r="N243" i="15"/>
  <c r="L569" i="15"/>
  <c r="N569" i="15"/>
  <c r="N144" i="15"/>
  <c r="M144" i="15"/>
  <c r="L619" i="15"/>
  <c r="M619" i="15"/>
  <c r="N619" i="15"/>
  <c r="M193" i="15"/>
  <c r="L193" i="15"/>
  <c r="O193" i="15"/>
  <c r="N504" i="15"/>
  <c r="N19" i="15"/>
  <c r="L19" i="15"/>
  <c r="O19" i="15"/>
  <c r="N380" i="15"/>
  <c r="M380" i="15"/>
  <c r="K380" i="15"/>
  <c r="N59" i="15"/>
  <c r="L72" i="15"/>
  <c r="M601" i="15"/>
  <c r="M45" i="15"/>
  <c r="M570" i="15"/>
  <c r="N343" i="15"/>
  <c r="O602" i="15"/>
  <c r="L163" i="15"/>
  <c r="L629" i="15"/>
  <c r="L369" i="15"/>
  <c r="N432" i="15"/>
  <c r="L35" i="15"/>
  <c r="M218" i="15"/>
  <c r="K386" i="15"/>
  <c r="L13" i="15"/>
  <c r="L579" i="15"/>
  <c r="L281" i="15"/>
  <c r="L570" i="15"/>
  <c r="L45" i="15"/>
  <c r="M19" i="15"/>
  <c r="M198" i="15"/>
  <c r="M368" i="15"/>
  <c r="N96" i="15"/>
  <c r="N184" i="15"/>
  <c r="N45" i="15"/>
  <c r="O467" i="15"/>
  <c r="O303" i="15"/>
  <c r="O4" i="15"/>
  <c r="O99" i="15"/>
  <c r="O387" i="15"/>
  <c r="O618" i="15"/>
  <c r="M183" i="15"/>
  <c r="R183" i="15"/>
  <c r="L554" i="15"/>
  <c r="R554" i="15"/>
  <c r="M613" i="15"/>
  <c r="L613" i="15"/>
  <c r="N567" i="15"/>
  <c r="M567" i="15"/>
  <c r="M11" i="15"/>
  <c r="N11" i="15"/>
  <c r="L11" i="15"/>
  <c r="R434" i="15"/>
  <c r="L434" i="15"/>
  <c r="N434" i="15"/>
  <c r="M434" i="15"/>
  <c r="L392" i="15"/>
  <c r="N392" i="15"/>
  <c r="M392" i="15"/>
  <c r="K392" i="15"/>
  <c r="O598" i="15"/>
  <c r="L598" i="15"/>
  <c r="K598" i="15"/>
  <c r="L559" i="15"/>
  <c r="M559" i="15"/>
  <c r="O559" i="15"/>
  <c r="L557" i="15"/>
  <c r="N557" i="15"/>
  <c r="L302" i="15"/>
  <c r="O302" i="15"/>
  <c r="O373" i="15"/>
  <c r="K373" i="15"/>
  <c r="L373" i="15"/>
  <c r="M469" i="15"/>
  <c r="L469" i="15"/>
  <c r="N469" i="15"/>
  <c r="N69" i="15"/>
  <c r="O69" i="15"/>
  <c r="L69" i="15"/>
  <c r="O451" i="15"/>
  <c r="L451" i="15"/>
  <c r="N451" i="15"/>
  <c r="N452" i="15"/>
  <c r="L452" i="15"/>
  <c r="M452" i="15"/>
  <c r="O452" i="15"/>
  <c r="L210" i="15"/>
  <c r="N210" i="15"/>
  <c r="K210" i="15"/>
  <c r="N262" i="15"/>
  <c r="M630" i="15"/>
  <c r="L222" i="15"/>
  <c r="L592" i="15"/>
  <c r="M615" i="15"/>
  <c r="M64" i="15"/>
  <c r="O262" i="15"/>
  <c r="O437" i="15"/>
  <c r="L561" i="15"/>
  <c r="N477" i="15"/>
  <c r="M473" i="15"/>
  <c r="N203" i="15"/>
  <c r="O589" i="15"/>
  <c r="K13" i="15"/>
  <c r="L351" i="15"/>
  <c r="M159" i="15"/>
  <c r="N521" i="15"/>
  <c r="K173" i="15"/>
  <c r="L589" i="15"/>
  <c r="L442" i="15"/>
  <c r="L497" i="15"/>
  <c r="L64" i="15"/>
  <c r="M26" i="15"/>
  <c r="M451" i="15"/>
  <c r="M303" i="15"/>
  <c r="M445" i="15"/>
  <c r="M513" i="15"/>
  <c r="M146" i="15"/>
  <c r="N586" i="15"/>
  <c r="N406" i="15"/>
  <c r="N64" i="15"/>
  <c r="N621" i="15"/>
  <c r="O450" i="15"/>
  <c r="O383" i="15"/>
  <c r="O299" i="15"/>
  <c r="O369" i="15"/>
  <c r="O515" i="15"/>
  <c r="O421" i="15"/>
  <c r="T16" i="14"/>
  <c r="U30" i="14" s="1"/>
  <c r="U50" i="14" s="1"/>
  <c r="T41" i="14"/>
  <c r="T17" i="14"/>
  <c r="L151" i="15"/>
  <c r="O151" i="15"/>
  <c r="R151" i="15"/>
  <c r="L90" i="15"/>
  <c r="M90" i="15"/>
  <c r="N143" i="15"/>
  <c r="O143" i="15"/>
  <c r="N62" i="15"/>
  <c r="M540" i="15"/>
  <c r="N134" i="15"/>
  <c r="L540" i="15"/>
  <c r="M205" i="15"/>
  <c r="M444" i="15"/>
  <c r="M62" i="15"/>
  <c r="L238" i="15"/>
  <c r="L644" i="15"/>
  <c r="N196" i="15"/>
  <c r="M644" i="15"/>
  <c r="N485" i="15"/>
  <c r="N436" i="15"/>
  <c r="L278" i="15"/>
  <c r="L6" i="15"/>
  <c r="M94" i="15"/>
  <c r="N94" i="15"/>
  <c r="N278" i="15"/>
  <c r="L73" i="15"/>
  <c r="K361" i="15"/>
  <c r="L388" i="15"/>
  <c r="L430" i="15"/>
  <c r="M6" i="15"/>
  <c r="M426" i="15"/>
  <c r="K341" i="15"/>
  <c r="L485" i="15"/>
  <c r="P181" i="15"/>
  <c r="P162" i="15"/>
  <c r="R180" i="15"/>
  <c r="R53" i="15"/>
  <c r="P254" i="15"/>
  <c r="R369" i="15"/>
  <c r="T369" i="15" s="1"/>
  <c r="P177" i="15"/>
  <c r="P489" i="15"/>
  <c r="R505" i="15"/>
  <c r="P372" i="15"/>
  <c r="R510" i="15"/>
  <c r="S510" i="15" s="1"/>
  <c r="P132" i="15"/>
  <c r="P180" i="15"/>
  <c r="P568" i="15"/>
  <c r="P553" i="15"/>
  <c r="P409" i="15"/>
  <c r="R587" i="15"/>
  <c r="R215" i="15"/>
  <c r="R14" i="15"/>
  <c r="R223" i="15"/>
  <c r="S223" i="15" s="1"/>
  <c r="R643" i="15"/>
  <c r="P522" i="15"/>
  <c r="P178" i="15"/>
  <c r="P586" i="15"/>
  <c r="P322" i="15"/>
  <c r="P541" i="15"/>
  <c r="P138" i="15"/>
  <c r="R126" i="15"/>
  <c r="R334" i="15"/>
  <c r="R305" i="15"/>
  <c r="R463" i="15"/>
  <c r="R635" i="15"/>
  <c r="P565" i="15"/>
  <c r="P119" i="15"/>
  <c r="P630" i="15"/>
  <c r="P484" i="15"/>
  <c r="P613" i="15"/>
  <c r="P458" i="15"/>
  <c r="R97" i="15"/>
  <c r="R160" i="15"/>
  <c r="T160" i="15" s="1"/>
  <c r="R102" i="15"/>
  <c r="R201" i="15"/>
  <c r="R488" i="15"/>
  <c r="V488" i="15" s="1"/>
  <c r="P115" i="15"/>
  <c r="P475" i="15"/>
  <c r="P562" i="15"/>
  <c r="P142" i="15"/>
  <c r="P265" i="15"/>
  <c r="P459" i="15"/>
  <c r="R473" i="15"/>
  <c r="R416" i="15"/>
  <c r="R68" i="15"/>
  <c r="R503" i="15"/>
  <c r="P71" i="15"/>
  <c r="P227" i="15"/>
  <c r="P566" i="15"/>
  <c r="P53" i="15"/>
  <c r="P307" i="15"/>
  <c r="P242" i="15"/>
  <c r="R34" i="15"/>
  <c r="R302" i="15"/>
  <c r="R239" i="15"/>
  <c r="R504" i="15"/>
  <c r="R248" i="15"/>
  <c r="P94" i="15"/>
  <c r="P272" i="15"/>
  <c r="P584" i="15"/>
  <c r="P117" i="15"/>
  <c r="P51" i="15"/>
  <c r="P510" i="15"/>
  <c r="R394" i="15"/>
  <c r="R249" i="15"/>
  <c r="R49" i="15"/>
  <c r="W49" i="15" s="1"/>
  <c r="R545" i="15"/>
  <c r="R131" i="15"/>
  <c r="P197" i="15"/>
  <c r="P237" i="15"/>
  <c r="P563" i="15"/>
  <c r="P236" i="15"/>
  <c r="P591" i="15"/>
  <c r="P465" i="15"/>
  <c r="R84" i="15"/>
  <c r="R467" i="15"/>
  <c r="R406" i="15"/>
  <c r="R489" i="15"/>
  <c r="R109" i="15"/>
  <c r="P112" i="15"/>
  <c r="P354" i="15"/>
  <c r="P597" i="15"/>
  <c r="P156" i="15"/>
  <c r="P487" i="15"/>
  <c r="P294" i="15"/>
  <c r="R59" i="15"/>
  <c r="R450" i="15"/>
  <c r="R210" i="15"/>
  <c r="R281" i="15"/>
  <c r="R55" i="15"/>
  <c r="R72" i="15"/>
  <c r="R409" i="15"/>
  <c r="R519" i="15"/>
  <c r="R642" i="15"/>
  <c r="R243" i="15"/>
  <c r="R377" i="15"/>
  <c r="R555" i="15"/>
  <c r="R346" i="15"/>
  <c r="R105" i="15"/>
  <c r="R80" i="15"/>
  <c r="R417" i="15"/>
  <c r="W417" i="15" s="1"/>
  <c r="P91" i="15"/>
  <c r="P123" i="15"/>
  <c r="P483" i="15"/>
  <c r="P642" i="15"/>
  <c r="P6" i="15"/>
  <c r="P505" i="15"/>
  <c r="P118" i="15"/>
  <c r="P470" i="15"/>
  <c r="P211" i="15"/>
  <c r="P253" i="15"/>
  <c r="P306" i="15"/>
  <c r="P571" i="15"/>
  <c r="R57" i="15"/>
  <c r="U57" i="15" s="1"/>
  <c r="R527" i="15"/>
  <c r="P20" i="15"/>
  <c r="P331" i="15"/>
  <c r="P538" i="15"/>
  <c r="P147" i="15"/>
  <c r="P93" i="15"/>
  <c r="P87" i="15"/>
  <c r="R124" i="15"/>
  <c r="V124" i="15" s="1"/>
  <c r="R323" i="15"/>
  <c r="T323" i="15" s="1"/>
  <c r="R543" i="15"/>
  <c r="R573" i="15"/>
  <c r="R440" i="15"/>
  <c r="R582" i="15"/>
  <c r="P221" i="15"/>
  <c r="P289" i="15"/>
  <c r="P14" i="15"/>
  <c r="P365" i="15"/>
  <c r="P297" i="15"/>
  <c r="R352" i="15"/>
  <c r="R561" i="15"/>
  <c r="U561" i="15" s="1"/>
  <c r="R343" i="15"/>
  <c r="R454" i="15"/>
  <c r="R250" i="15"/>
  <c r="P40" i="15"/>
  <c r="P411" i="15"/>
  <c r="P300" i="15"/>
  <c r="P164" i="15"/>
  <c r="P420" i="15"/>
  <c r="R287" i="15"/>
  <c r="R214" i="15"/>
  <c r="R576" i="15"/>
  <c r="R128" i="15"/>
  <c r="R193" i="15"/>
  <c r="W193" i="15" s="1"/>
  <c r="R439" i="15"/>
  <c r="T439" i="15" s="1"/>
  <c r="R638" i="15"/>
  <c r="P382" i="15"/>
  <c r="P278" i="15"/>
  <c r="R120" i="15"/>
  <c r="R228" i="15"/>
  <c r="R405" i="15"/>
  <c r="R624" i="15"/>
  <c r="R96" i="15"/>
  <c r="R550" i="15"/>
  <c r="T550" i="15" s="1"/>
  <c r="P27" i="15"/>
  <c r="P70" i="15"/>
  <c r="P474" i="15"/>
  <c r="P377" i="15"/>
  <c r="P575" i="15"/>
  <c r="P325" i="15"/>
  <c r="P151" i="15"/>
  <c r="P24" i="15"/>
  <c r="R532" i="15"/>
  <c r="R347" i="15"/>
  <c r="W347" i="15" s="1"/>
  <c r="R143" i="15"/>
  <c r="S143" i="15" s="1"/>
  <c r="R247" i="15"/>
  <c r="R11" i="15"/>
  <c r="R449" i="15"/>
  <c r="R431" i="15"/>
  <c r="R254" i="15"/>
  <c r="R552" i="15"/>
  <c r="R174" i="15"/>
  <c r="R227" i="15"/>
  <c r="S227" i="15" s="1"/>
  <c r="R92" i="15"/>
  <c r="R115" i="15"/>
  <c r="P168" i="15"/>
  <c r="P45" i="15"/>
  <c r="P519" i="15"/>
  <c r="P449" i="15"/>
  <c r="P453" i="15"/>
  <c r="P389" i="15"/>
  <c r="P8" i="15"/>
  <c r="P205" i="15"/>
  <c r="P485" i="15"/>
  <c r="P122" i="15"/>
  <c r="P30" i="15"/>
  <c r="P83" i="15"/>
  <c r="R129" i="15"/>
  <c r="R114" i="15"/>
  <c r="R564" i="15"/>
  <c r="R315" i="15"/>
  <c r="R368" i="15"/>
  <c r="R597" i="15"/>
  <c r="R154" i="15"/>
  <c r="R216" i="15"/>
  <c r="R521" i="15"/>
  <c r="P275" i="15"/>
  <c r="P535" i="15"/>
  <c r="P184" i="15"/>
  <c r="P102" i="15"/>
  <c r="P526" i="15"/>
  <c r="P98" i="15"/>
  <c r="R123" i="15"/>
  <c r="R447" i="15"/>
  <c r="S447" i="15" s="1"/>
  <c r="R324" i="15"/>
  <c r="U324" i="15" s="1"/>
  <c r="R292" i="15"/>
  <c r="R76" i="15"/>
  <c r="P130" i="15"/>
  <c r="P415" i="15"/>
  <c r="P547" i="15"/>
  <c r="P390" i="15"/>
  <c r="P171" i="15"/>
  <c r="P416" i="15"/>
  <c r="P43" i="15"/>
  <c r="R148" i="15"/>
  <c r="R266" i="15"/>
  <c r="R584" i="15"/>
  <c r="R578" i="15"/>
  <c r="R77" i="15"/>
  <c r="T77" i="15" s="1"/>
  <c r="P135" i="15"/>
  <c r="P114" i="15"/>
  <c r="P564" i="15"/>
  <c r="P443" i="15"/>
  <c r="P335" i="15"/>
  <c r="P388" i="15"/>
  <c r="P5" i="15"/>
  <c r="R614" i="15"/>
  <c r="R460" i="15"/>
  <c r="P643" i="15"/>
  <c r="P323" i="15"/>
  <c r="P447" i="15"/>
  <c r="P261" i="15"/>
  <c r="P79" i="15"/>
  <c r="P17" i="15"/>
  <c r="R613" i="15"/>
  <c r="R508" i="15"/>
  <c r="R531" i="15"/>
  <c r="R158" i="15"/>
  <c r="S158" i="15" s="1"/>
  <c r="P641" i="15"/>
  <c r="P266" i="15"/>
  <c r="P144" i="15"/>
  <c r="P149" i="15"/>
  <c r="R298" i="15"/>
  <c r="U298" i="15" s="1"/>
  <c r="R37" i="15"/>
  <c r="R229" i="15"/>
  <c r="R331" i="15"/>
  <c r="U331" i="15" s="1"/>
  <c r="R486" i="15"/>
  <c r="R165" i="15"/>
  <c r="R480" i="15"/>
  <c r="R560" i="15"/>
  <c r="R395" i="15"/>
  <c r="R475" i="15"/>
  <c r="R111" i="15"/>
  <c r="R78" i="15"/>
  <c r="P101" i="15"/>
  <c r="P166" i="15"/>
  <c r="P11" i="15"/>
  <c r="P486" i="15"/>
  <c r="P28" i="15"/>
  <c r="P230" i="15"/>
  <c r="P31" i="15"/>
  <c r="P81" i="15"/>
  <c r="P302" i="15"/>
  <c r="P362" i="15"/>
  <c r="P82" i="15"/>
  <c r="P10" i="15"/>
  <c r="R101" i="15"/>
  <c r="R20" i="15"/>
  <c r="R88" i="15"/>
  <c r="P360" i="15"/>
  <c r="P299" i="15"/>
  <c r="P159" i="15"/>
  <c r="P301" i="15"/>
  <c r="R130" i="15"/>
  <c r="R65" i="15"/>
  <c r="R515" i="15"/>
  <c r="R623" i="15"/>
  <c r="R192" i="15"/>
  <c r="R579" i="15"/>
  <c r="R164" i="15"/>
  <c r="R44" i="15"/>
  <c r="R125" i="15"/>
  <c r="S125" i="15" s="1"/>
  <c r="P129" i="15"/>
  <c r="P464" i="15"/>
  <c r="P430" i="15"/>
  <c r="P235" i="15"/>
  <c r="P286" i="15"/>
  <c r="P408" i="15"/>
  <c r="P175" i="15"/>
  <c r="R558" i="15"/>
  <c r="R493" i="15"/>
  <c r="R615" i="15"/>
  <c r="R79" i="15"/>
  <c r="W79" i="15" s="1"/>
  <c r="R175" i="15"/>
  <c r="P137" i="15"/>
  <c r="P330" i="15"/>
  <c r="P128" i="15"/>
  <c r="P516" i="15"/>
  <c r="P403" i="15"/>
  <c r="P366" i="15"/>
  <c r="P256" i="15"/>
  <c r="R104" i="15"/>
  <c r="S104" i="15" s="1"/>
  <c r="R541" i="15"/>
  <c r="R274" i="15"/>
  <c r="R601" i="15"/>
  <c r="R269" i="15"/>
  <c r="R306" i="15"/>
  <c r="P618" i="15"/>
  <c r="P18" i="15"/>
  <c r="P279" i="15"/>
  <c r="P424" i="15"/>
  <c r="P341" i="15"/>
  <c r="P537" i="15"/>
  <c r="P154" i="15"/>
  <c r="P170" i="15"/>
  <c r="R206" i="15"/>
  <c r="T206" i="15" s="1"/>
  <c r="R518" i="15"/>
  <c r="R222" i="15"/>
  <c r="R622" i="15"/>
  <c r="R393" i="15"/>
  <c r="T393" i="15" s="1"/>
  <c r="R82" i="15"/>
  <c r="P25" i="15"/>
  <c r="P23" i="15"/>
  <c r="P367" i="15"/>
  <c r="P277" i="15"/>
  <c r="P264" i="15"/>
  <c r="P85" i="15"/>
  <c r="P440" i="15"/>
  <c r="R90" i="15"/>
  <c r="R152" i="15"/>
  <c r="R385" i="15"/>
  <c r="R632" i="15"/>
  <c r="R169" i="15"/>
  <c r="R98" i="15"/>
  <c r="P63" i="15"/>
  <c r="P109" i="15"/>
  <c r="P426" i="15"/>
  <c r="P153" i="15"/>
  <c r="P134" i="15"/>
  <c r="P412" i="15"/>
  <c r="P121" i="15"/>
  <c r="P97" i="15"/>
  <c r="R374" i="15"/>
  <c r="R490" i="15"/>
  <c r="R636" i="15"/>
  <c r="R187" i="15"/>
  <c r="R43" i="15"/>
  <c r="P72" i="15"/>
  <c r="P131" i="15"/>
  <c r="P469" i="15"/>
  <c r="P405" i="15"/>
  <c r="P74" i="15"/>
  <c r="P263" i="15"/>
  <c r="P578" i="15"/>
  <c r="P176" i="15"/>
  <c r="R99" i="15"/>
  <c r="R640" i="15"/>
  <c r="W640" i="15" s="1"/>
  <c r="P209" i="15"/>
  <c r="R25" i="15"/>
  <c r="V25" i="15" s="1"/>
  <c r="R135" i="15"/>
  <c r="P231" i="15"/>
  <c r="P398" i="15"/>
  <c r="P560" i="15"/>
  <c r="P378" i="15"/>
  <c r="P276" i="15"/>
  <c r="P462" i="15"/>
  <c r="R314" i="15"/>
  <c r="R523" i="15"/>
  <c r="R162" i="15"/>
  <c r="R372" i="15"/>
  <c r="P158" i="15"/>
  <c r="P226" i="15"/>
  <c r="P579" i="15"/>
  <c r="P410" i="15"/>
  <c r="P186" i="15"/>
  <c r="R284" i="15"/>
  <c r="T284" i="15" s="1"/>
  <c r="R355" i="15"/>
  <c r="R163" i="15"/>
  <c r="R381" i="15"/>
  <c r="R138" i="15"/>
  <c r="P252" i="15"/>
  <c r="P200" i="15"/>
  <c r="P605" i="15"/>
  <c r="P133" i="15"/>
  <c r="P635" i="15"/>
  <c r="P625" i="15"/>
  <c r="R472" i="15"/>
  <c r="S472" i="15" s="1"/>
  <c r="R500" i="15"/>
  <c r="V500" i="15" s="1"/>
  <c r="R404" i="15"/>
  <c r="S404" i="15" s="1"/>
  <c r="R399" i="15"/>
  <c r="T399" i="15" s="1"/>
  <c r="P273" i="15"/>
  <c r="P232" i="15"/>
  <c r="P589" i="15"/>
  <c r="P337" i="15"/>
  <c r="P596" i="15"/>
  <c r="P626" i="15"/>
  <c r="R244" i="15"/>
  <c r="R319" i="15"/>
  <c r="R414" i="15"/>
  <c r="R540" i="15"/>
  <c r="W540" i="15" s="1"/>
  <c r="R428" i="15"/>
  <c r="R491" i="15"/>
  <c r="T491" i="15" s="1"/>
  <c r="P616" i="15"/>
  <c r="P88" i="15"/>
  <c r="P529" i="15"/>
  <c r="P183" i="15"/>
  <c r="P504" i="15"/>
  <c r="P570" i="15"/>
  <c r="P124" i="15"/>
  <c r="R95" i="15"/>
  <c r="R575" i="15"/>
  <c r="R382" i="15"/>
  <c r="R437" i="15"/>
  <c r="R446" i="15"/>
  <c r="P76" i="15"/>
  <c r="P531" i="15"/>
  <c r="P68" i="15"/>
  <c r="P545" i="15"/>
  <c r="P441" i="15"/>
  <c r="P58" i="15"/>
  <c r="R66" i="15"/>
  <c r="R557" i="15"/>
  <c r="R443" i="15"/>
  <c r="R423" i="15"/>
  <c r="R592" i="15"/>
  <c r="R371" i="15"/>
  <c r="W371" i="15" s="1"/>
  <c r="P514" i="15"/>
  <c r="P42" i="15"/>
  <c r="P633" i="15"/>
  <c r="P359" i="15"/>
  <c r="P281" i="15"/>
  <c r="P397" i="15"/>
  <c r="R19" i="15"/>
  <c r="R178" i="15"/>
  <c r="R198" i="15"/>
  <c r="V198" i="15" s="1"/>
  <c r="R142" i="15"/>
  <c r="R455" i="15"/>
  <c r="R242" i="15"/>
  <c r="P57" i="15"/>
  <c r="R340" i="15"/>
  <c r="R591" i="15"/>
  <c r="R598" i="15"/>
  <c r="P191" i="15"/>
  <c r="R627" i="15"/>
  <c r="P640" i="15"/>
  <c r="P507" i="15"/>
  <c r="P319" i="15"/>
  <c r="P238" i="15"/>
  <c r="P577" i="15"/>
  <c r="P515" i="15"/>
  <c r="R87" i="15"/>
  <c r="R60" i="15"/>
  <c r="R600" i="15"/>
  <c r="R218" i="15"/>
  <c r="R15" i="15"/>
  <c r="R634" i="15"/>
  <c r="R466" i="15"/>
  <c r="P110" i="15"/>
  <c r="P461" i="15"/>
  <c r="P376" i="15"/>
  <c r="P476" i="15"/>
  <c r="R26" i="15"/>
  <c r="R119" i="15"/>
  <c r="R303" i="15"/>
  <c r="W303" i="15" s="1"/>
  <c r="P284" i="15"/>
  <c r="P639" i="15"/>
  <c r="P207" i="15"/>
  <c r="P581" i="15"/>
  <c r="P310" i="15"/>
  <c r="R259" i="15"/>
  <c r="R282" i="15"/>
  <c r="R383" i="15"/>
  <c r="R117" i="15"/>
  <c r="U117" i="15" s="1"/>
  <c r="R487" i="15"/>
  <c r="P472" i="15"/>
  <c r="P593" i="15"/>
  <c r="P572" i="15"/>
  <c r="P585" i="15"/>
  <c r="R297" i="15"/>
  <c r="V297" i="15" s="1"/>
  <c r="R255" i="15"/>
  <c r="R171" i="15"/>
  <c r="R107" i="15"/>
  <c r="S107" i="15" s="1"/>
  <c r="R276" i="15"/>
  <c r="T276" i="15" s="1"/>
  <c r="P9" i="15"/>
  <c r="P569" i="15"/>
  <c r="P536" i="15"/>
  <c r="P364" i="15"/>
  <c r="P518" i="15"/>
  <c r="P248" i="15"/>
  <c r="R522" i="15"/>
  <c r="R203" i="15"/>
  <c r="R595" i="15"/>
  <c r="R407" i="15"/>
  <c r="R190" i="15"/>
  <c r="T190" i="15" s="1"/>
  <c r="R604" i="15"/>
  <c r="S604" i="15" s="1"/>
  <c r="P21" i="15"/>
  <c r="P52" i="15"/>
  <c r="P179" i="15"/>
  <c r="P499" i="15"/>
  <c r="P512" i="15"/>
  <c r="P523" i="15"/>
  <c r="P557" i="15"/>
  <c r="P481" i="15"/>
  <c r="P163" i="15"/>
  <c r="P182" i="15"/>
  <c r="P173" i="15"/>
  <c r="P463" i="15"/>
  <c r="P495" i="15"/>
  <c r="P413" i="15"/>
  <c r="P56" i="15"/>
  <c r="P233" i="15"/>
  <c r="P551" i="15"/>
  <c r="P37" i="15"/>
  <c r="R583" i="15"/>
  <c r="R348" i="15"/>
  <c r="R507" i="15"/>
  <c r="R121" i="15"/>
  <c r="R451" i="15"/>
  <c r="R159" i="15"/>
  <c r="S159" i="15" s="1"/>
  <c r="R563" i="15"/>
  <c r="R427" i="15"/>
  <c r="R212" i="15"/>
  <c r="R353" i="15"/>
  <c r="U353" i="15" s="1"/>
  <c r="R375" i="15"/>
  <c r="V375" i="15" s="1"/>
  <c r="R433" i="15"/>
  <c r="R219" i="15"/>
  <c r="R520" i="15"/>
  <c r="R421" i="15"/>
  <c r="R168" i="15"/>
  <c r="P259" i="15"/>
  <c r="P29" i="15"/>
  <c r="P317" i="15"/>
  <c r="P188" i="15"/>
  <c r="P13" i="15"/>
  <c r="P355" i="15"/>
  <c r="P340" i="15"/>
  <c r="P573" i="15"/>
  <c r="P400" i="15"/>
  <c r="P108" i="15"/>
  <c r="P407" i="15"/>
  <c r="P201" i="15"/>
  <c r="P425" i="15"/>
  <c r="P288" i="15"/>
  <c r="P611" i="15"/>
  <c r="P448" i="15"/>
  <c r="P280" i="15"/>
  <c r="P143" i="15"/>
  <c r="R565" i="15"/>
  <c r="R420" i="15"/>
  <c r="R569" i="15"/>
  <c r="R349" i="15"/>
  <c r="R511" i="15"/>
  <c r="V511" i="15" s="1"/>
  <c r="R335" i="15"/>
  <c r="R481" i="15"/>
  <c r="R225" i="15"/>
  <c r="R322" i="15"/>
  <c r="R327" i="15"/>
  <c r="R185" i="15"/>
  <c r="R469" i="15"/>
  <c r="V469" i="15" s="1"/>
  <c r="R136" i="15"/>
  <c r="R48" i="15"/>
  <c r="R513" i="15"/>
  <c r="S513" i="15" s="1"/>
  <c r="R91" i="15"/>
  <c r="P587" i="15"/>
  <c r="P473" i="15"/>
  <c r="P216" i="15"/>
  <c r="P255" i="15"/>
  <c r="P418" i="15"/>
  <c r="P528" i="15"/>
  <c r="P534" i="15"/>
  <c r="P46" i="15"/>
  <c r="P345" i="15"/>
  <c r="P490" i="15"/>
  <c r="P271" i="15"/>
  <c r="P374" i="15"/>
  <c r="P623" i="15"/>
  <c r="P369" i="15"/>
  <c r="P350" i="15"/>
  <c r="P229" i="15"/>
  <c r="P617" i="15"/>
  <c r="R9" i="15"/>
  <c r="R318" i="15"/>
  <c r="R252" i="15"/>
  <c r="R388" i="15"/>
  <c r="R342" i="15"/>
  <c r="R633" i="15"/>
  <c r="T633" i="15" s="1"/>
  <c r="R202" i="15"/>
  <c r="R605" i="15"/>
  <c r="R332" i="15"/>
  <c r="R290" i="15"/>
  <c r="R299" i="15"/>
  <c r="S299" i="15" s="1"/>
  <c r="R474" i="15"/>
  <c r="R279" i="15"/>
  <c r="R596" i="15"/>
  <c r="R309" i="15"/>
  <c r="R294" i="15"/>
  <c r="R22" i="15"/>
  <c r="P550" i="15"/>
  <c r="P34" i="15"/>
  <c r="P111" i="15"/>
  <c r="P334" i="15"/>
  <c r="P194" i="15"/>
  <c r="P439" i="15"/>
  <c r="P620" i="15"/>
  <c r="P477" i="15"/>
  <c r="P404" i="15"/>
  <c r="P493" i="15"/>
  <c r="P165" i="15"/>
  <c r="P152" i="15"/>
  <c r="P333" i="15"/>
  <c r="P532" i="15"/>
  <c r="P434" i="15"/>
  <c r="P172" i="15"/>
  <c r="P637" i="15"/>
  <c r="R132" i="15"/>
  <c r="R112" i="15"/>
  <c r="R179" i="15"/>
  <c r="R188" i="15"/>
  <c r="W188" i="15" s="1"/>
  <c r="R75" i="15"/>
  <c r="R461" i="15"/>
  <c r="R147" i="15"/>
  <c r="R589" i="15"/>
  <c r="R429" i="15"/>
  <c r="R496" i="15"/>
  <c r="R411" i="15"/>
  <c r="R559" i="15"/>
  <c r="S559" i="15" s="1"/>
  <c r="R330" i="15"/>
  <c r="R570" i="15"/>
  <c r="P460" i="15"/>
  <c r="P394" i="15"/>
  <c r="P189" i="15"/>
  <c r="P160" i="15"/>
  <c r="P187" i="15"/>
  <c r="P456" i="15"/>
  <c r="P595" i="15"/>
  <c r="P127" i="15"/>
  <c r="P414" i="15"/>
  <c r="P192" i="15"/>
  <c r="P431" i="15"/>
  <c r="P339" i="15"/>
  <c r="P556" i="15"/>
  <c r="P228" i="15"/>
  <c r="P90" i="15"/>
  <c r="P506" i="15"/>
  <c r="P627" i="15"/>
  <c r="R17" i="15"/>
  <c r="R231" i="15"/>
  <c r="R317" i="15"/>
  <c r="T317" i="15" s="1"/>
  <c r="R365" i="15"/>
  <c r="R13" i="15"/>
  <c r="R639" i="15"/>
  <c r="R286" i="15"/>
  <c r="R144" i="15"/>
  <c r="R359" i="15"/>
  <c r="R501" i="15"/>
  <c r="S501" i="15" s="1"/>
  <c r="R386" i="15"/>
  <c r="R590" i="15"/>
  <c r="R464" i="15"/>
  <c r="R497" i="15"/>
  <c r="R275" i="15"/>
  <c r="R616" i="15"/>
  <c r="R150" i="15"/>
  <c r="R498" i="15"/>
  <c r="R479" i="15"/>
  <c r="R208" i="15"/>
  <c r="R482" i="15"/>
  <c r="R145" i="15"/>
  <c r="R457" i="15"/>
  <c r="R546" i="15"/>
  <c r="R542" i="15"/>
  <c r="R530" i="15"/>
  <c r="R246" i="15"/>
  <c r="R478" i="15"/>
  <c r="R435" i="15"/>
  <c r="R36" i="15"/>
  <c r="R7" i="15"/>
  <c r="R606" i="15"/>
  <c r="R607" i="15"/>
  <c r="R267" i="15"/>
  <c r="R316" i="15"/>
  <c r="R308" i="15"/>
  <c r="R603" i="15"/>
  <c r="R73" i="15"/>
  <c r="R268" i="15"/>
  <c r="R39" i="15"/>
  <c r="R100" i="15"/>
  <c r="R304" i="15"/>
  <c r="P146" i="15"/>
  <c r="P602" i="15"/>
  <c r="P592" i="15"/>
  <c r="P148" i="15"/>
  <c r="P48" i="15"/>
  <c r="P326" i="15"/>
  <c r="P190" i="15"/>
  <c r="P437" i="15"/>
  <c r="P561" i="15"/>
  <c r="P185" i="15"/>
  <c r="P213" i="15"/>
  <c r="P218" i="15"/>
  <c r="P274" i="15"/>
  <c r="P324" i="15"/>
  <c r="P210" i="15"/>
  <c r="P4" i="15"/>
  <c r="P601" i="15"/>
  <c r="P383" i="15"/>
  <c r="P527" i="15"/>
  <c r="P249" i="15"/>
  <c r="P262" i="15"/>
  <c r="P215" i="15"/>
  <c r="P66" i="15"/>
  <c r="P240" i="15"/>
  <c r="P314" i="15"/>
  <c r="P167" i="15"/>
  <c r="P26" i="15"/>
  <c r="R280" i="15"/>
  <c r="V280" i="15" s="1"/>
  <c r="P363" i="15"/>
  <c r="P107" i="15"/>
  <c r="P343" i="15"/>
  <c r="P225" i="15"/>
  <c r="P622" i="15"/>
  <c r="P303" i="15"/>
  <c r="P511" i="15"/>
  <c r="P351" i="15"/>
  <c r="P95" i="15"/>
  <c r="P452" i="15"/>
  <c r="P59" i="15"/>
  <c r="P41" i="15"/>
  <c r="R47" i="15"/>
  <c r="S47" i="15" s="1"/>
  <c r="R141" i="15"/>
  <c r="R67" i="15"/>
  <c r="R397" i="15"/>
  <c r="R502" i="15"/>
  <c r="R367" i="15"/>
  <c r="R535" i="15"/>
  <c r="R224" i="15"/>
  <c r="R251" i="15"/>
  <c r="R424" i="15"/>
  <c r="T424" i="15" s="1"/>
  <c r="R291" i="15"/>
  <c r="R364" i="15"/>
  <c r="R264" i="15"/>
  <c r="R157" i="15"/>
  <c r="R517" i="15"/>
  <c r="T517" i="15" s="1"/>
  <c r="R470" i="15"/>
  <c r="R204" i="15"/>
  <c r="R211" i="15"/>
  <c r="R398" i="15"/>
  <c r="R612" i="15"/>
  <c r="R384" i="15"/>
  <c r="R110" i="15"/>
  <c r="R234" i="15"/>
  <c r="R197" i="15"/>
  <c r="R571" i="15"/>
  <c r="P55" i="15"/>
  <c r="P644" i="15"/>
  <c r="P446" i="15"/>
  <c r="P287" i="15"/>
  <c r="P62" i="15"/>
  <c r="P195" i="15"/>
  <c r="P540" i="15"/>
  <c r="P576" i="15"/>
  <c r="P375" i="15"/>
  <c r="P444" i="15"/>
  <c r="P222" i="15"/>
  <c r="P380" i="15"/>
  <c r="P292" i="15"/>
  <c r="P203" i="15"/>
  <c r="P19" i="15"/>
  <c r="R196" i="15"/>
  <c r="R551" i="15"/>
  <c r="R506" i="15"/>
  <c r="R18" i="15"/>
  <c r="R514" i="15"/>
  <c r="R361" i="15"/>
  <c r="R426" i="15"/>
  <c r="R547" i="15"/>
  <c r="R436" i="15"/>
  <c r="R6" i="15"/>
  <c r="R277" i="15"/>
  <c r="V277" i="15" s="1"/>
  <c r="R356" i="15"/>
  <c r="R238" i="15"/>
  <c r="R134" i="15"/>
  <c r="R313" i="15"/>
  <c r="R566" i="15"/>
  <c r="R205" i="15"/>
  <c r="R357" i="15"/>
  <c r="R485" i="15"/>
  <c r="R354" i="15"/>
  <c r="R494" i="15"/>
  <c r="T494" i="15" s="1"/>
  <c r="R278" i="15"/>
  <c r="R42" i="15"/>
  <c r="R260" i="15"/>
  <c r="R94" i="15"/>
  <c r="R83" i="15"/>
  <c r="P50" i="15"/>
  <c r="P628" i="15"/>
  <c r="P428" i="15"/>
  <c r="P64" i="15"/>
  <c r="P520" i="15"/>
  <c r="P497" i="15"/>
  <c r="P533" i="15"/>
  <c r="P399" i="15"/>
  <c r="P328" i="15"/>
  <c r="P442" i="15"/>
  <c r="P386" i="15"/>
  <c r="P419" i="15"/>
  <c r="P385" i="15"/>
  <c r="P193" i="15"/>
  <c r="P427" i="15"/>
  <c r="P402" i="15"/>
  <c r="P632" i="15"/>
  <c r="P198" i="15"/>
  <c r="P454" i="15"/>
  <c r="P451" i="15"/>
  <c r="P217" i="15"/>
  <c r="P60" i="15"/>
  <c r="P244" i="15"/>
  <c r="P116" i="15"/>
  <c r="P84" i="15"/>
  <c r="P257" i="15"/>
  <c r="P69" i="15"/>
  <c r="R86" i="15"/>
  <c r="U86" i="15" s="1"/>
  <c r="R465" i="15"/>
  <c r="R172" i="15"/>
  <c r="R23" i="15"/>
  <c r="R441" i="15"/>
  <c r="R199" i="15"/>
  <c r="R336" i="15"/>
  <c r="R425" i="15"/>
  <c r="R339" i="15"/>
  <c r="R453" i="15"/>
  <c r="R153" i="15"/>
  <c r="R320" i="15"/>
  <c r="R422" i="15"/>
  <c r="R74" i="15"/>
  <c r="R139" i="15"/>
  <c r="R562" i="15"/>
  <c r="R81" i="15"/>
  <c r="U81" i="15" s="1"/>
  <c r="R525" i="15"/>
  <c r="R89" i="15"/>
  <c r="R237" i="15"/>
  <c r="R32" i="15"/>
  <c r="R149" i="15"/>
  <c r="R181" i="15"/>
  <c r="R301" i="15"/>
  <c r="R285" i="15"/>
  <c r="R10" i="15"/>
  <c r="W10" i="15" s="1"/>
  <c r="P22" i="15"/>
  <c r="P619" i="15"/>
  <c r="P513" i="15"/>
  <c r="R58" i="15"/>
  <c r="R617" i="15"/>
  <c r="R438" i="15"/>
  <c r="R295" i="15"/>
  <c r="R585" i="15"/>
  <c r="S585" i="15" s="1"/>
  <c r="R221" i="15"/>
  <c r="R288" i="15"/>
  <c r="R556" i="15"/>
  <c r="W556" i="15" s="1"/>
  <c r="R553" i="15"/>
  <c r="R245" i="15"/>
  <c r="R271" i="15"/>
  <c r="R401" i="15"/>
  <c r="R390" i="15"/>
  <c r="W390" i="15" s="1"/>
  <c r="R283" i="15"/>
  <c r="R8" i="15"/>
  <c r="R610" i="15"/>
  <c r="R620" i="15"/>
  <c r="R85" i="15"/>
  <c r="R177" i="15"/>
  <c r="R161" i="15"/>
  <c r="R366" i="15"/>
  <c r="R311" i="15"/>
  <c r="R189" i="15"/>
  <c r="R30" i="15"/>
  <c r="R209" i="15"/>
  <c r="R293" i="15"/>
  <c r="R24" i="15"/>
  <c r="P150" i="15"/>
  <c r="P498" i="15"/>
  <c r="P479" i="15"/>
  <c r="P208" i="15"/>
  <c r="P482" i="15"/>
  <c r="P145" i="15"/>
  <c r="P457" i="15"/>
  <c r="P546" i="15"/>
  <c r="P542" i="15"/>
  <c r="P530" i="15"/>
  <c r="P246" i="15"/>
  <c r="P478" i="15"/>
  <c r="P435" i="15"/>
  <c r="P36" i="15"/>
  <c r="P7" i="15"/>
  <c r="P606" i="15"/>
  <c r="P607" i="15"/>
  <c r="P267" i="15"/>
  <c r="P316" i="15"/>
  <c r="P308" i="15"/>
  <c r="P603" i="15"/>
  <c r="P73" i="15"/>
  <c r="P268" i="15"/>
  <c r="P39" i="15"/>
  <c r="P100" i="15"/>
  <c r="P304" i="15"/>
  <c r="R602" i="15"/>
  <c r="R329" i="15"/>
  <c r="R448" i="15"/>
  <c r="R476" i="15"/>
  <c r="R363" i="15"/>
  <c r="R344" i="15"/>
  <c r="R577" i="15"/>
  <c r="R28" i="15"/>
  <c r="R419" i="15"/>
  <c r="R389" i="15"/>
  <c r="T389" i="15" s="1"/>
  <c r="R345" i="15"/>
  <c r="R477" i="15"/>
  <c r="R630" i="15"/>
  <c r="R403" i="15"/>
  <c r="R529" i="15"/>
  <c r="R512" i="15"/>
  <c r="U512" i="15" s="1"/>
  <c r="R432" i="15"/>
  <c r="R16" i="15"/>
  <c r="V16" i="15" s="1"/>
  <c r="R54" i="15"/>
  <c r="R167" i="15"/>
  <c r="R61" i="15"/>
  <c r="P47" i="15"/>
  <c r="P371" i="15"/>
  <c r="P309" i="15"/>
  <c r="P155" i="15"/>
  <c r="P352" i="15"/>
  <c r="P336" i="15"/>
  <c r="P608" i="15"/>
  <c r="P503" i="15"/>
  <c r="P315" i="15"/>
  <c r="P501" i="15"/>
  <c r="P422" i="15"/>
  <c r="P373" i="15"/>
  <c r="P555" i="15"/>
  <c r="P600" i="15"/>
  <c r="P500" i="15"/>
  <c r="P89" i="15"/>
  <c r="P75" i="15"/>
  <c r="P312" i="15"/>
  <c r="P358" i="15"/>
  <c r="P54" i="15"/>
  <c r="P285" i="15"/>
  <c r="P140" i="15"/>
  <c r="R644" i="15"/>
  <c r="R387" i="15"/>
  <c r="R233" i="15"/>
  <c r="R611" i="15"/>
  <c r="R533" i="15"/>
  <c r="S533" i="15" s="1"/>
  <c r="R396" i="15"/>
  <c r="S396" i="15" s="1"/>
  <c r="R574" i="15"/>
  <c r="W574" i="15" s="1"/>
  <c r="R184" i="15"/>
  <c r="V184" i="15" s="1"/>
  <c r="R173" i="15"/>
  <c r="R230" i="15"/>
  <c r="R235" i="15"/>
  <c r="R46" i="15"/>
  <c r="W46" i="15" s="1"/>
  <c r="R586" i="15"/>
  <c r="T586" i="15" s="1"/>
  <c r="R537" i="15"/>
  <c r="R232" i="15"/>
  <c r="S232" i="15" s="1"/>
  <c r="R262" i="15"/>
  <c r="R253" i="15"/>
  <c r="R358" i="15"/>
  <c r="R296" i="15"/>
  <c r="R41" i="15"/>
  <c r="R12" i="15"/>
  <c r="T12" i="15" s="1"/>
  <c r="P196" i="15"/>
  <c r="P421" i="15"/>
  <c r="P120" i="15"/>
  <c r="P544" i="15"/>
  <c r="P214" i="15"/>
  <c r="P455" i="15"/>
  <c r="P524" i="15"/>
  <c r="P554" i="15"/>
  <c r="P543" i="15"/>
  <c r="P496" i="15"/>
  <c r="P480" i="15"/>
  <c r="P406" i="15"/>
  <c r="P549" i="15"/>
  <c r="P594" i="15"/>
  <c r="P346" i="15"/>
  <c r="P492" i="15"/>
  <c r="P342" i="15"/>
  <c r="P282" i="15"/>
  <c r="P33" i="15"/>
  <c r="P296" i="15"/>
  <c r="P318" i="15"/>
  <c r="P38" i="15"/>
  <c r="R618" i="15"/>
  <c r="R619" i="15"/>
  <c r="R392" i="15"/>
  <c r="R360" i="15"/>
  <c r="R56" i="15"/>
  <c r="R548" i="15"/>
  <c r="R581" i="15"/>
  <c r="R213" i="15"/>
  <c r="R108" i="15"/>
  <c r="R341" i="15"/>
  <c r="R629" i="15"/>
  <c r="R263" i="15"/>
  <c r="R217" i="15"/>
  <c r="R379" i="15"/>
  <c r="R71" i="15"/>
  <c r="P65" i="15"/>
  <c r="P295" i="15"/>
  <c r="P361" i="15"/>
  <c r="P559" i="15"/>
  <c r="P353" i="15"/>
  <c r="P368" i="15"/>
  <c r="P610" i="15"/>
  <c r="P357" i="15"/>
  <c r="P105" i="15"/>
  <c r="P92" i="15"/>
  <c r="P417" i="15"/>
  <c r="R621" i="15"/>
  <c r="W621" i="15" s="1"/>
  <c r="R471" i="15"/>
  <c r="R27" i="15"/>
  <c r="R326" i="15"/>
  <c r="R333" i="15"/>
  <c r="R391" i="15"/>
  <c r="R444" i="15"/>
  <c r="R236" i="15"/>
  <c r="R182" i="15"/>
  <c r="R400" i="15"/>
  <c r="T400" i="15" s="1"/>
  <c r="R402" i="15"/>
  <c r="S402" i="15" s="1"/>
  <c r="R580" i="15"/>
  <c r="R536" i="15"/>
  <c r="R628" i="15"/>
  <c r="R459" i="15"/>
  <c r="R40" i="15"/>
  <c r="T40" i="15" s="1"/>
  <c r="R338" i="15"/>
  <c r="V338" i="15" s="1"/>
  <c r="R70" i="15"/>
  <c r="R567" i="15"/>
  <c r="R572" i="15"/>
  <c r="U572" i="15" s="1"/>
  <c r="R289" i="15"/>
  <c r="R378" i="15"/>
  <c r="R538" i="15"/>
  <c r="R516" i="15"/>
  <c r="R4" i="15"/>
  <c r="R568" i="15"/>
  <c r="R412" i="15"/>
  <c r="R200" i="15"/>
  <c r="R351" i="15"/>
  <c r="R122" i="15"/>
  <c r="U122" i="15" s="1"/>
  <c r="R33" i="15"/>
  <c r="R270" i="15"/>
  <c r="R257" i="15"/>
  <c r="R21" i="15"/>
  <c r="P86" i="15"/>
  <c r="P329" i="15"/>
  <c r="P298" i="15"/>
  <c r="P488" i="15"/>
  <c r="P502" i="15"/>
  <c r="P466" i="15"/>
  <c r="P590" i="15"/>
  <c r="P468" i="15"/>
  <c r="P327" i="15"/>
  <c r="P291" i="15"/>
  <c r="P445" i="15"/>
  <c r="P49" i="15"/>
  <c r="P552" i="15"/>
  <c r="P599" i="15"/>
  <c r="P204" i="15"/>
  <c r="P450" i="15"/>
  <c r="P241" i="15"/>
  <c r="P539" i="15"/>
  <c r="P379" i="15"/>
  <c r="P234" i="15"/>
  <c r="P126" i="15"/>
  <c r="P61" i="15"/>
  <c r="R186" i="15"/>
  <c r="R156" i="15"/>
  <c r="R380" i="15"/>
  <c r="R492" i="15"/>
  <c r="R312" i="15"/>
  <c r="R35" i="15"/>
  <c r="W35" i="15" s="1"/>
  <c r="R5" i="15"/>
  <c r="P387" i="15"/>
  <c r="P103" i="15"/>
  <c r="P423" i="15"/>
  <c r="P245" i="15"/>
  <c r="P356" i="15"/>
  <c r="P239" i="15"/>
  <c r="P609" i="15"/>
  <c r="P467" i="15"/>
  <c r="P311" i="15"/>
  <c r="P260" i="15"/>
  <c r="P12" i="15"/>
  <c r="R63" i="15"/>
  <c r="R641" i="15"/>
  <c r="R370" i="15"/>
  <c r="R62" i="15"/>
  <c r="V62" i="15" s="1"/>
  <c r="R483" i="15"/>
  <c r="R307" i="15"/>
  <c r="R495" i="15"/>
  <c r="R442" i="15"/>
  <c r="R258" i="15"/>
  <c r="R484" i="15"/>
  <c r="R445" i="15"/>
  <c r="W445" i="15" s="1"/>
  <c r="R373" i="15"/>
  <c r="R549" i="15"/>
  <c r="R609" i="15"/>
  <c r="R456" i="15"/>
  <c r="R526" i="15"/>
  <c r="R408" i="15"/>
  <c r="U408" i="15" s="1"/>
  <c r="R499" i="15"/>
  <c r="U499" i="15" s="1"/>
  <c r="R240" i="15"/>
  <c r="U240" i="15" s="1"/>
  <c r="R321" i="15"/>
  <c r="R509" i="15"/>
  <c r="P588" i="15"/>
  <c r="P598" i="15"/>
  <c r="P491" i="15"/>
  <c r="P67" i="15"/>
  <c r="P338" i="15"/>
  <c r="P15" i="15"/>
  <c r="P548" i="15"/>
  <c r="P574" i="15"/>
  <c r="P251" i="15"/>
  <c r="P347" i="15"/>
  <c r="P212" i="15"/>
  <c r="P508" i="15"/>
  <c r="P305" i="15"/>
  <c r="P517" i="15"/>
  <c r="P202" i="15"/>
  <c r="P220" i="15"/>
  <c r="P393" i="15"/>
  <c r="P349" i="15"/>
  <c r="P384" i="15"/>
  <c r="P77" i="15"/>
  <c r="P321" i="15"/>
  <c r="P583" i="15"/>
  <c r="P125" i="15"/>
  <c r="R50" i="15"/>
  <c r="P250" i="15"/>
  <c r="P348" i="15"/>
  <c r="P16" i="15"/>
  <c r="P96" i="15"/>
  <c r="P169" i="15"/>
  <c r="P395" i="15"/>
  <c r="P636" i="15"/>
  <c r="P139" i="15"/>
  <c r="P283" i="15"/>
  <c r="P290" i="15"/>
  <c r="P258" i="15"/>
  <c r="P436" i="15"/>
  <c r="P567" i="15"/>
  <c r="P199" i="15"/>
  <c r="P206" i="15"/>
  <c r="P141" i="15"/>
  <c r="P634" i="15"/>
  <c r="R38" i="15"/>
  <c r="R52" i="15"/>
  <c r="W52" i="15" s="1"/>
  <c r="R273" i="15"/>
  <c r="R93" i="15"/>
  <c r="R272" i="15"/>
  <c r="R593" i="15"/>
  <c r="T593" i="15" s="1"/>
  <c r="R534" i="15"/>
  <c r="R127" i="15"/>
  <c r="R376" i="15"/>
  <c r="R631" i="15"/>
  <c r="R430" i="15"/>
  <c r="R524" i="15"/>
  <c r="R265" i="15"/>
  <c r="R195" i="15"/>
  <c r="R166" i="15"/>
  <c r="R625" i="15"/>
  <c r="R146" i="15"/>
  <c r="R462" i="15"/>
  <c r="P509" i="15"/>
  <c r="P35" i="15"/>
  <c r="P80" i="15"/>
  <c r="P32" i="15"/>
  <c r="P161" i="15"/>
  <c r="P174" i="15"/>
  <c r="P580" i="15"/>
  <c r="P313" i="15"/>
  <c r="P332" i="15"/>
  <c r="P320" i="15"/>
  <c r="P243" i="15"/>
  <c r="P224" i="15"/>
  <c r="P396" i="15"/>
  <c r="P219" i="15"/>
  <c r="P104" i="15"/>
  <c r="P370" i="15"/>
  <c r="P604" i="15"/>
  <c r="R140" i="15"/>
  <c r="R29" i="15"/>
  <c r="R116" i="15"/>
  <c r="U116" i="15" s="1"/>
  <c r="R362" i="15"/>
  <c r="R226" i="15"/>
  <c r="R220" i="15"/>
  <c r="R599" i="15"/>
  <c r="R261" i="15"/>
  <c r="R207" i="15"/>
  <c r="R113" i="15"/>
  <c r="S113" i="15" s="1"/>
  <c r="R410" i="15"/>
  <c r="S410" i="15" s="1"/>
  <c r="R608" i="15"/>
  <c r="R413" i="15"/>
  <c r="R310" i="15"/>
  <c r="R45" i="15"/>
  <c r="W45" i="15" s="1"/>
  <c r="R626" i="15"/>
  <c r="R588" i="15"/>
  <c r="W77" i="15"/>
  <c r="R415" i="15"/>
  <c r="P293" i="15"/>
  <c r="P270" i="15"/>
  <c r="P44" i="15"/>
  <c r="P494" i="15"/>
  <c r="P269" i="15"/>
  <c r="P525" i="15"/>
  <c r="P629" i="15"/>
  <c r="P157" i="15"/>
  <c r="P429" i="15"/>
  <c r="P631" i="15"/>
  <c r="P223" i="15"/>
  <c r="P391" i="15"/>
  <c r="P344" i="15"/>
  <c r="P136" i="15"/>
  <c r="P99" i="15"/>
  <c r="P247" i="15"/>
  <c r="P621" i="15"/>
  <c r="R69" i="15"/>
  <c r="R176" i="15"/>
  <c r="U176" i="15" s="1"/>
  <c r="R452" i="15"/>
  <c r="R539" i="15"/>
  <c r="R325" i="15"/>
  <c r="R528" i="15"/>
  <c r="R594" i="15"/>
  <c r="R300" i="15"/>
  <c r="R191" i="15"/>
  <c r="R106" i="15"/>
  <c r="V106" i="15" s="1"/>
  <c r="R133" i="15"/>
  <c r="R328" i="15"/>
  <c r="R51" i="15"/>
  <c r="U51" i="15" s="1"/>
  <c r="R103" i="15"/>
  <c r="R64" i="15"/>
  <c r="T64" i="15" s="1"/>
  <c r="R637" i="15"/>
  <c r="U155" i="15"/>
  <c r="W155" i="15"/>
  <c r="O530" i="15"/>
  <c r="O10" i="15"/>
  <c r="N10" i="15"/>
  <c r="L10" i="15"/>
  <c r="O285" i="15"/>
  <c r="K285" i="15"/>
  <c r="N285" i="15"/>
  <c r="L285" i="15"/>
  <c r="M285" i="15"/>
  <c r="O301" i="15"/>
  <c r="N301" i="15"/>
  <c r="M301" i="15"/>
  <c r="O181" i="15"/>
  <c r="M181" i="15"/>
  <c r="O149" i="15"/>
  <c r="N149" i="15"/>
  <c r="L149" i="15"/>
  <c r="O32" i="15"/>
  <c r="M32" i="15"/>
  <c r="N32" i="15"/>
  <c r="O237" i="15"/>
  <c r="M237" i="15"/>
  <c r="N237" i="15"/>
  <c r="K89" i="15"/>
  <c r="L89" i="15"/>
  <c r="O89" i="15"/>
  <c r="L525" i="15"/>
  <c r="O525" i="15"/>
  <c r="N525" i="15"/>
  <c r="O81" i="15"/>
  <c r="L81" i="15"/>
  <c r="N81" i="15"/>
  <c r="O562" i="15"/>
  <c r="L562" i="15"/>
  <c r="K562" i="15"/>
  <c r="O139" i="15"/>
  <c r="M139" i="15"/>
  <c r="N139" i="15"/>
  <c r="L139" i="15"/>
  <c r="O74" i="15"/>
  <c r="N74" i="15"/>
  <c r="L74" i="15"/>
  <c r="N422" i="15"/>
  <c r="O422" i="15"/>
  <c r="L422" i="15"/>
  <c r="O320" i="15"/>
  <c r="N320" i="15"/>
  <c r="M320" i="15"/>
  <c r="L320" i="15"/>
  <c r="O153" i="15"/>
  <c r="N153" i="15"/>
  <c r="M153" i="15"/>
  <c r="L153" i="15"/>
  <c r="O453" i="15"/>
  <c r="N453" i="15"/>
  <c r="L453" i="15"/>
  <c r="M453" i="15"/>
  <c r="O339" i="15"/>
  <c r="L339" i="15"/>
  <c r="O425" i="15"/>
  <c r="L425" i="15"/>
  <c r="M425" i="15"/>
  <c r="N425" i="15"/>
  <c r="O336" i="15"/>
  <c r="L336" i="15"/>
  <c r="N336" i="15"/>
  <c r="M336" i="15"/>
  <c r="M199" i="15"/>
  <c r="O199" i="15"/>
  <c r="L199" i="15"/>
  <c r="N199" i="15"/>
  <c r="N258" i="15"/>
  <c r="N339" i="15"/>
  <c r="O183" i="15"/>
  <c r="L5" i="15"/>
  <c r="L279" i="15"/>
  <c r="M89" i="15"/>
  <c r="M430" i="15"/>
  <c r="M604" i="15"/>
  <c r="O403" i="15"/>
  <c r="O571" i="15"/>
  <c r="M571" i="15"/>
  <c r="L571" i="15"/>
  <c r="N571" i="15"/>
  <c r="K571" i="15"/>
  <c r="O197" i="15"/>
  <c r="M197" i="15"/>
  <c r="N197" i="15"/>
  <c r="K197" i="15"/>
  <c r="O234" i="15"/>
  <c r="N234" i="15"/>
  <c r="L234" i="15"/>
  <c r="O110" i="15"/>
  <c r="K110" i="15"/>
  <c r="N110" i="15"/>
  <c r="M110" i="15"/>
  <c r="O384" i="15"/>
  <c r="L384" i="15"/>
  <c r="O612" i="15"/>
  <c r="N612" i="15"/>
  <c r="K612" i="15"/>
  <c r="M612" i="15"/>
  <c r="O398" i="15"/>
  <c r="K398" i="15"/>
  <c r="M398" i="15"/>
  <c r="L398" i="15"/>
  <c r="O211" i="15"/>
  <c r="M211" i="15"/>
  <c r="N211" i="15"/>
  <c r="L211" i="15"/>
  <c r="O204" i="15"/>
  <c r="M204" i="15"/>
  <c r="L204" i="15"/>
  <c r="O470" i="15"/>
  <c r="L470" i="15"/>
  <c r="N470" i="15"/>
  <c r="K470" i="15"/>
  <c r="M470" i="15"/>
  <c r="O517" i="15"/>
  <c r="L517" i="15"/>
  <c r="N517" i="15"/>
  <c r="M517" i="15"/>
  <c r="O157" i="15"/>
  <c r="M157" i="15"/>
  <c r="O264" i="15"/>
  <c r="L264" i="15"/>
  <c r="N264" i="15"/>
  <c r="K264" i="15"/>
  <c r="O364" i="15"/>
  <c r="L364" i="15"/>
  <c r="N364" i="15"/>
  <c r="O291" i="15"/>
  <c r="N291" i="15"/>
  <c r="M291" i="15"/>
  <c r="L291" i="15"/>
  <c r="O424" i="15"/>
  <c r="N424" i="15"/>
  <c r="M424" i="15"/>
  <c r="O251" i="15"/>
  <c r="N251" i="15"/>
  <c r="M251" i="15"/>
  <c r="O224" i="15"/>
  <c r="N224" i="15"/>
  <c r="L224" i="15"/>
  <c r="O535" i="15"/>
  <c r="L535" i="15"/>
  <c r="O367" i="15"/>
  <c r="N367" i="15"/>
  <c r="O502" i="15"/>
  <c r="L502" i="15"/>
  <c r="N502" i="15"/>
  <c r="M502" i="15"/>
  <c r="O397" i="15"/>
  <c r="L397" i="15"/>
  <c r="M397" i="15"/>
  <c r="O67" i="15"/>
  <c r="M67" i="15"/>
  <c r="L67" i="15"/>
  <c r="O141" i="15"/>
  <c r="M141" i="15"/>
  <c r="L141" i="15"/>
  <c r="N280" i="15"/>
  <c r="O280" i="15"/>
  <c r="M280" i="15"/>
  <c r="O47" i="15"/>
  <c r="M47" i="15"/>
  <c r="N47" i="15"/>
  <c r="M479" i="15"/>
  <c r="O479" i="15"/>
  <c r="L479" i="15"/>
  <c r="M296" i="15"/>
  <c r="N296" i="15"/>
  <c r="O296" i="15"/>
  <c r="O638" i="15"/>
  <c r="N638" i="15"/>
  <c r="M638" i="15"/>
  <c r="L638" i="15"/>
  <c r="M200" i="15"/>
  <c r="N200" i="15"/>
  <c r="L200" i="15"/>
  <c r="O346" i="15"/>
  <c r="M346" i="15"/>
  <c r="L346" i="15"/>
  <c r="N346" i="15"/>
  <c r="N584" i="15"/>
  <c r="L584" i="15"/>
  <c r="M584" i="15"/>
  <c r="L261" i="15"/>
  <c r="N261" i="15"/>
  <c r="O261" i="15"/>
  <c r="M261" i="15"/>
  <c r="K254" i="15"/>
  <c r="L254" i="15"/>
  <c r="N254" i="15"/>
  <c r="O254" i="15"/>
  <c r="M254" i="15"/>
  <c r="L496" i="15"/>
  <c r="O496" i="15"/>
  <c r="N496" i="15"/>
  <c r="M496" i="15"/>
  <c r="K496" i="15"/>
  <c r="M128" i="15"/>
  <c r="O128" i="15"/>
  <c r="N391" i="15"/>
  <c r="M391" i="15"/>
  <c r="O391" i="15"/>
  <c r="L391" i="15"/>
  <c r="N486" i="15"/>
  <c r="O486" i="15"/>
  <c r="L486" i="15"/>
  <c r="L214" i="15"/>
  <c r="O214" i="15"/>
  <c r="M214" i="15"/>
  <c r="N214" i="15"/>
  <c r="L476" i="15"/>
  <c r="M476" i="15"/>
  <c r="N476" i="15"/>
  <c r="M130" i="15"/>
  <c r="N130" i="15"/>
  <c r="L130" i="15"/>
  <c r="O130" i="15"/>
  <c r="L128" i="15"/>
  <c r="O584" i="15"/>
  <c r="M61" i="15"/>
  <c r="O5" i="15"/>
  <c r="L482" i="15"/>
  <c r="O482" i="15"/>
  <c r="M482" i="15"/>
  <c r="L137" i="15"/>
  <c r="O137" i="15"/>
  <c r="M137" i="15"/>
  <c r="N137" i="15"/>
  <c r="O476" i="15"/>
  <c r="L208" i="15"/>
  <c r="O208" i="15"/>
  <c r="M208" i="15"/>
  <c r="N208" i="15"/>
  <c r="O175" i="15"/>
  <c r="M522" i="15"/>
  <c r="L522" i="15"/>
  <c r="O522" i="15"/>
  <c r="M294" i="15"/>
  <c r="N294" i="15"/>
  <c r="O294" i="15"/>
  <c r="L157" i="15"/>
  <c r="M367" i="15"/>
  <c r="O389" i="15"/>
  <c r="M498" i="15"/>
  <c r="N498" i="15"/>
  <c r="L498" i="15"/>
  <c r="O498" i="15"/>
  <c r="M304" i="15"/>
  <c r="L304" i="15"/>
  <c r="N304" i="15"/>
  <c r="O304" i="15"/>
  <c r="M100" i="15"/>
  <c r="O100" i="15"/>
  <c r="N100" i="15"/>
  <c r="L100" i="15"/>
  <c r="M39" i="15"/>
  <c r="O39" i="15"/>
  <c r="L39" i="15"/>
  <c r="N268" i="15"/>
  <c r="O268" i="15"/>
  <c r="M268" i="15"/>
  <c r="N73" i="15"/>
  <c r="O73" i="15"/>
  <c r="M603" i="15"/>
  <c r="O603" i="15"/>
  <c r="N603" i="15"/>
  <c r="L603" i="15"/>
  <c r="M308" i="15"/>
  <c r="N308" i="15"/>
  <c r="O316" i="15"/>
  <c r="M316" i="15"/>
  <c r="L316" i="15"/>
  <c r="N316" i="15"/>
  <c r="O267" i="15"/>
  <c r="M267" i="15"/>
  <c r="K267" i="15"/>
  <c r="L267" i="15"/>
  <c r="O607" i="15"/>
  <c r="K607" i="15"/>
  <c r="N607" i="15"/>
  <c r="M607" i="15"/>
  <c r="L606" i="15"/>
  <c r="K606" i="15"/>
  <c r="N606" i="15"/>
  <c r="L7" i="15"/>
  <c r="M7" i="15"/>
  <c r="O7" i="15"/>
  <c r="N36" i="15"/>
  <c r="L36" i="15"/>
  <c r="L435" i="15"/>
  <c r="O435" i="15"/>
  <c r="N435" i="15"/>
  <c r="M435" i="15"/>
  <c r="M478" i="15"/>
  <c r="O478" i="15"/>
  <c r="L478" i="15"/>
  <c r="N478" i="15"/>
  <c r="N246" i="15"/>
  <c r="M246" i="15"/>
  <c r="O246" i="15"/>
  <c r="K530" i="15"/>
  <c r="N530" i="15"/>
  <c r="L530" i="15"/>
  <c r="N542" i="15"/>
  <c r="K542" i="15"/>
  <c r="O542" i="15"/>
  <c r="L542" i="15"/>
  <c r="M542" i="15"/>
  <c r="O546" i="15"/>
  <c r="L546" i="15"/>
  <c r="O457" i="15"/>
  <c r="L457" i="15"/>
  <c r="N457" i="15"/>
  <c r="O145" i="15"/>
  <c r="M145" i="15"/>
  <c r="N145" i="15"/>
  <c r="L145" i="15"/>
  <c r="N150" i="15"/>
  <c r="M150" i="15"/>
  <c r="O150" i="15"/>
  <c r="K150" i="15"/>
  <c r="L150" i="15"/>
  <c r="N479" i="15"/>
  <c r="O606" i="15"/>
  <c r="K112" i="15"/>
  <c r="M112" i="15"/>
  <c r="N112" i="15"/>
  <c r="L112" i="15"/>
  <c r="M216" i="15"/>
  <c r="N216" i="15"/>
  <c r="L216" i="15"/>
  <c r="O216" i="15"/>
  <c r="N388" i="15"/>
  <c r="O388" i="15"/>
  <c r="K226" i="15"/>
  <c r="M226" i="15"/>
  <c r="M286" i="15"/>
  <c r="N286" i="15"/>
  <c r="M370" i="15"/>
  <c r="L370" i="15"/>
  <c r="O370" i="15"/>
  <c r="K181" i="15"/>
  <c r="M457" i="15"/>
  <c r="N183" i="15"/>
  <c r="S350" i="15"/>
  <c r="W350" i="15"/>
  <c r="V350" i="15"/>
  <c r="T350" i="15"/>
  <c r="M74" i="15"/>
  <c r="N562" i="15"/>
  <c r="N67" i="15"/>
  <c r="O308" i="15"/>
  <c r="O36" i="15"/>
  <c r="N5" i="15"/>
  <c r="K5" i="15"/>
  <c r="N565" i="15"/>
  <c r="M565" i="15"/>
  <c r="N256" i="15"/>
  <c r="M256" i="15"/>
  <c r="O256" i="15"/>
  <c r="L256" i="15"/>
  <c r="N175" i="15"/>
  <c r="M175" i="15"/>
  <c r="N80" i="15"/>
  <c r="L80" i="15"/>
  <c r="N282" i="15"/>
  <c r="O282" i="15"/>
  <c r="M282" i="15"/>
  <c r="L282" i="15"/>
  <c r="N475" i="15"/>
  <c r="L475" i="15"/>
  <c r="M475" i="15"/>
  <c r="O475" i="15"/>
  <c r="N269" i="15"/>
  <c r="L269" i="15"/>
  <c r="N461" i="15"/>
  <c r="O461" i="15"/>
  <c r="K461" i="15"/>
  <c r="M636" i="15"/>
  <c r="K636" i="15"/>
  <c r="L636" i="15"/>
  <c r="O636" i="15"/>
  <c r="N549" i="15"/>
  <c r="M549" i="15"/>
  <c r="O549" i="15"/>
  <c r="L549" i="15"/>
  <c r="L332" i="15"/>
  <c r="O332" i="15"/>
  <c r="M332" i="15"/>
  <c r="N332" i="15"/>
  <c r="N230" i="15"/>
  <c r="L230" i="15"/>
  <c r="M230" i="15"/>
  <c r="O230" i="15"/>
  <c r="L53" i="15"/>
  <c r="N53" i="15"/>
  <c r="O53" i="15"/>
  <c r="M431" i="15"/>
  <c r="O431" i="15"/>
  <c r="O554" i="15"/>
  <c r="M554" i="15"/>
  <c r="K435" i="15"/>
  <c r="M36" i="15"/>
  <c r="M546" i="15"/>
  <c r="N89" i="15"/>
  <c r="N403" i="15"/>
  <c r="N21" i="15"/>
  <c r="L21" i="15"/>
  <c r="M21" i="15"/>
  <c r="N582" i="15"/>
  <c r="K582" i="15"/>
  <c r="M582" i="15"/>
  <c r="O582" i="15"/>
  <c r="L582" i="15"/>
  <c r="N151" i="15"/>
  <c r="M151" i="15"/>
  <c r="N158" i="15"/>
  <c r="O158" i="15"/>
  <c r="M158" i="15"/>
  <c r="N44" i="15"/>
  <c r="L44" i="15"/>
  <c r="K44" i="15"/>
  <c r="N312" i="15"/>
  <c r="L312" i="15"/>
  <c r="O312" i="15"/>
  <c r="M312" i="15"/>
  <c r="N227" i="15"/>
  <c r="M227" i="15"/>
  <c r="O227" i="15"/>
  <c r="N79" i="15"/>
  <c r="L79" i="15"/>
  <c r="M79" i="15"/>
  <c r="O79" i="15"/>
  <c r="N639" i="15"/>
  <c r="K639" i="15"/>
  <c r="O639" i="15"/>
  <c r="L639" i="15"/>
  <c r="M639" i="15"/>
  <c r="N575" i="15"/>
  <c r="M575" i="15"/>
  <c r="M580" i="15"/>
  <c r="N580" i="15"/>
  <c r="L580" i="15"/>
  <c r="K580" i="15"/>
  <c r="O580" i="15"/>
  <c r="M555" i="15"/>
  <c r="O555" i="15"/>
  <c r="N555" i="15"/>
  <c r="N68" i="15"/>
  <c r="M68" i="15"/>
  <c r="K68" i="15"/>
  <c r="M429" i="15"/>
  <c r="O429" i="15"/>
  <c r="N429" i="15"/>
  <c r="N389" i="15"/>
  <c r="L389" i="15"/>
  <c r="M117" i="15"/>
  <c r="L117" i="15"/>
  <c r="N117" i="15"/>
  <c r="O117" i="15"/>
  <c r="O503" i="15"/>
  <c r="M503" i="15"/>
  <c r="N474" i="15"/>
  <c r="L474" i="15"/>
  <c r="M396" i="15"/>
  <c r="N396" i="15"/>
  <c r="L396" i="15"/>
  <c r="O396" i="15"/>
  <c r="N487" i="15"/>
  <c r="L487" i="15"/>
  <c r="L519" i="15"/>
  <c r="M519" i="15"/>
  <c r="O519" i="15"/>
  <c r="N519" i="15"/>
  <c r="K269" i="15"/>
  <c r="L181" i="15"/>
  <c r="L403" i="15"/>
  <c r="L294" i="15"/>
  <c r="M10" i="15"/>
  <c r="M341" i="15"/>
  <c r="M486" i="15"/>
  <c r="L183" i="15"/>
  <c r="N554" i="15"/>
  <c r="L61" i="15"/>
  <c r="O61" i="15"/>
  <c r="L78" i="15"/>
  <c r="K78" i="15"/>
  <c r="O78" i="15"/>
  <c r="N78" i="15"/>
  <c r="L321" i="15"/>
  <c r="K321" i="15"/>
  <c r="M321" i="15"/>
  <c r="N321" i="15"/>
  <c r="O321" i="15"/>
  <c r="L179" i="15"/>
  <c r="M179" i="15"/>
  <c r="N179" i="15"/>
  <c r="O179" i="15"/>
  <c r="L472" i="15"/>
  <c r="N472" i="15"/>
  <c r="L253" i="15"/>
  <c r="O253" i="15"/>
  <c r="M253" i="15"/>
  <c r="N253" i="15"/>
  <c r="L241" i="15"/>
  <c r="O241" i="15"/>
  <c r="M241" i="15"/>
  <c r="L416" i="15"/>
  <c r="N416" i="15"/>
  <c r="O416" i="15"/>
  <c r="M416" i="15"/>
  <c r="L220" i="15"/>
  <c r="N220" i="15"/>
  <c r="M220" i="15"/>
  <c r="K220" i="15"/>
  <c r="L335" i="15"/>
  <c r="N335" i="15"/>
  <c r="O335" i="15"/>
  <c r="M335" i="15"/>
  <c r="L568" i="15"/>
  <c r="N568" i="15"/>
  <c r="K568" i="15"/>
  <c r="O568" i="15"/>
  <c r="L605" i="15"/>
  <c r="O605" i="15"/>
  <c r="M605" i="15"/>
  <c r="K605" i="15"/>
  <c r="N605" i="15"/>
  <c r="L49" i="15"/>
  <c r="M49" i="15"/>
  <c r="O49" i="15"/>
  <c r="L376" i="15"/>
  <c r="M376" i="15"/>
  <c r="O376" i="15"/>
  <c r="N212" i="15"/>
  <c r="L212" i="15"/>
  <c r="M212" i="15"/>
  <c r="O212" i="15"/>
  <c r="L156" i="15"/>
  <c r="M156" i="15"/>
  <c r="N156" i="15"/>
  <c r="O156" i="15"/>
  <c r="L223" i="15"/>
  <c r="N223" i="15"/>
  <c r="L545" i="15"/>
  <c r="O545" i="15"/>
  <c r="N545" i="15"/>
  <c r="M545" i="15"/>
  <c r="L590" i="15"/>
  <c r="O590" i="15"/>
  <c r="M590" i="15"/>
  <c r="L381" i="15"/>
  <c r="N381" i="15"/>
  <c r="O381" i="15"/>
  <c r="L15" i="15"/>
  <c r="N15" i="15"/>
  <c r="L635" i="15"/>
  <c r="N635" i="15"/>
  <c r="O635" i="15"/>
  <c r="M635" i="15"/>
  <c r="L104" i="15"/>
  <c r="M104" i="15"/>
  <c r="N104" i="15"/>
  <c r="L275" i="15"/>
  <c r="O275" i="15"/>
  <c r="M275" i="15"/>
  <c r="N275" i="15"/>
  <c r="L329" i="15"/>
  <c r="O329" i="15"/>
  <c r="M329" i="15"/>
  <c r="N329" i="15"/>
  <c r="L604" i="15"/>
  <c r="N604" i="15"/>
  <c r="O604" i="15"/>
  <c r="L63" i="15"/>
  <c r="N63" i="15"/>
  <c r="M63" i="15"/>
  <c r="L565" i="15"/>
  <c r="L68" i="15"/>
  <c r="M339" i="15"/>
  <c r="N128" i="15"/>
  <c r="N503" i="15"/>
  <c r="L268" i="15"/>
  <c r="M80" i="15"/>
  <c r="M269" i="15"/>
  <c r="M223" i="15"/>
  <c r="N397" i="15"/>
  <c r="K61" i="15"/>
  <c r="L237" i="15"/>
  <c r="O565" i="15"/>
  <c r="O44" i="15"/>
  <c r="O279" i="15"/>
  <c r="N482" i="15"/>
  <c r="O269" i="15"/>
  <c r="M525" i="15"/>
  <c r="M15" i="15"/>
  <c r="N181" i="15"/>
  <c r="S337" i="15"/>
  <c r="U337" i="15"/>
  <c r="W337" i="15"/>
  <c r="V337" i="15"/>
  <c r="L296" i="15"/>
  <c r="M472" i="15"/>
  <c r="M568" i="15"/>
  <c r="N341" i="15"/>
  <c r="N546" i="15"/>
  <c r="O80" i="15"/>
  <c r="K237" i="15"/>
  <c r="K346" i="15"/>
  <c r="K545" i="15"/>
  <c r="L461" i="15"/>
  <c r="L555" i="15"/>
  <c r="M78" i="15"/>
  <c r="M234" i="15"/>
  <c r="N398" i="15"/>
  <c r="O474" i="15"/>
  <c r="M441" i="15"/>
  <c r="O441" i="15"/>
  <c r="N23" i="15"/>
  <c r="O23" i="15"/>
  <c r="M23" i="15"/>
  <c r="O172" i="15"/>
  <c r="M172" i="15"/>
  <c r="O465" i="15"/>
  <c r="N465" i="15"/>
  <c r="M465" i="15"/>
  <c r="L465" i="15"/>
  <c r="O86" i="15"/>
  <c r="N86" i="15"/>
  <c r="L441" i="15"/>
  <c r="M231" i="15"/>
  <c r="L231" i="15"/>
  <c r="M54" i="15"/>
  <c r="O54" i="15"/>
  <c r="M499" i="15"/>
  <c r="N499" i="15"/>
  <c r="L499" i="15"/>
  <c r="M325" i="15"/>
  <c r="N325" i="15"/>
  <c r="O500" i="15"/>
  <c r="M500" i="15"/>
  <c r="N563" i="15"/>
  <c r="N300" i="15"/>
  <c r="L300" i="15"/>
  <c r="L516" i="15"/>
  <c r="M516" i="15"/>
  <c r="M501" i="15"/>
  <c r="O501" i="15"/>
  <c r="L266" i="15"/>
  <c r="M266" i="15"/>
  <c r="N410" i="15"/>
  <c r="M410" i="15"/>
  <c r="N581" i="15"/>
  <c r="K581" i="15"/>
  <c r="N449" i="15"/>
  <c r="M449" i="15"/>
  <c r="O352" i="15"/>
  <c r="N352" i="15"/>
  <c r="M20" i="15"/>
  <c r="K20" i="15"/>
  <c r="N20" i="15"/>
  <c r="L20" i="15"/>
  <c r="N111" i="15"/>
  <c r="N247" i="15"/>
  <c r="O325" i="15"/>
  <c r="O563" i="15"/>
  <c r="L563" i="15"/>
  <c r="M581" i="15"/>
  <c r="M462" i="15"/>
  <c r="L578" i="15"/>
  <c r="L352" i="15"/>
  <c r="M578" i="15"/>
  <c r="M377" i="15"/>
  <c r="N232" i="15"/>
  <c r="N27" i="15"/>
  <c r="O377" i="15"/>
  <c r="O462" i="15"/>
  <c r="L309" i="15"/>
  <c r="O309" i="15"/>
  <c r="N459" i="15"/>
  <c r="L459" i="15"/>
  <c r="M459" i="15"/>
  <c r="N627" i="15"/>
  <c r="L627" i="15"/>
  <c r="L534" i="15"/>
  <c r="L172" i="15"/>
  <c r="L143" i="15"/>
  <c r="O516" i="15"/>
  <c r="O410" i="15"/>
  <c r="O247" i="15"/>
  <c r="M232" i="15"/>
  <c r="M309" i="15"/>
  <c r="O266" i="15"/>
  <c r="K231" i="15"/>
  <c r="L500" i="15"/>
  <c r="L449" i="15"/>
  <c r="L23" i="15"/>
  <c r="N231" i="15"/>
  <c r="N534" i="15"/>
  <c r="N309" i="15"/>
  <c r="O627" i="15"/>
  <c r="K27" i="15"/>
  <c r="M300" i="15"/>
  <c r="M143" i="15"/>
  <c r="N90" i="15"/>
  <c r="O300" i="15"/>
  <c r="N377" i="15"/>
  <c r="O231" i="15"/>
  <c r="L587" i="15"/>
  <c r="M352" i="15"/>
  <c r="N462" i="15"/>
  <c r="O587" i="15"/>
  <c r="O499" i="15"/>
  <c r="O449" i="15"/>
  <c r="O459" i="15"/>
  <c r="M87" i="15"/>
  <c r="O87" i="15"/>
  <c r="M318" i="15"/>
  <c r="O318" i="15"/>
  <c r="M270" i="15"/>
  <c r="O270" i="15"/>
  <c r="M76" i="15"/>
  <c r="O76" i="15"/>
  <c r="M119" i="15"/>
  <c r="K119" i="15"/>
  <c r="O119" i="15"/>
  <c r="M96" i="15"/>
  <c r="O96" i="15"/>
  <c r="N272" i="15"/>
  <c r="M272" i="15"/>
  <c r="L272" i="15"/>
  <c r="O272" i="15"/>
  <c r="N492" i="15"/>
  <c r="M492" i="15"/>
  <c r="L492" i="15"/>
  <c r="O492" i="15"/>
  <c r="N174" i="15"/>
  <c r="M174" i="15"/>
  <c r="O174" i="15"/>
  <c r="N147" i="15"/>
  <c r="M147" i="15"/>
  <c r="O147" i="15"/>
  <c r="L147" i="15"/>
  <c r="N614" i="15"/>
  <c r="M614" i="15"/>
  <c r="O614" i="15"/>
  <c r="N127" i="15"/>
  <c r="M127" i="15"/>
  <c r="O127" i="15"/>
  <c r="N400" i="15"/>
  <c r="M400" i="15"/>
  <c r="O400" i="15"/>
  <c r="N480" i="15"/>
  <c r="M480" i="15"/>
  <c r="O480" i="15"/>
  <c r="N290" i="15"/>
  <c r="M290" i="15"/>
  <c r="O290" i="15"/>
  <c r="N405" i="15"/>
  <c r="M405" i="15"/>
  <c r="O405" i="15"/>
  <c r="N28" i="15"/>
  <c r="M28" i="15"/>
  <c r="O28" i="15"/>
  <c r="N152" i="15"/>
  <c r="M152" i="15"/>
  <c r="O152" i="15"/>
  <c r="N495" i="15"/>
  <c r="M495" i="15"/>
  <c r="O495" i="15"/>
  <c r="N455" i="15"/>
  <c r="M455" i="15"/>
  <c r="O455" i="15"/>
  <c r="N228" i="15"/>
  <c r="M228" i="15"/>
  <c r="O228" i="15"/>
  <c r="N611" i="15"/>
  <c r="M611" i="15"/>
  <c r="O611" i="15"/>
  <c r="N109" i="15"/>
  <c r="M109" i="15"/>
  <c r="O109" i="15"/>
  <c r="N229" i="15"/>
  <c r="M229" i="15"/>
  <c r="O229" i="15"/>
  <c r="N510" i="15"/>
  <c r="M510" i="15"/>
  <c r="O510" i="15"/>
  <c r="N65" i="15"/>
  <c r="M65" i="15"/>
  <c r="O65" i="15"/>
  <c r="O83" i="15"/>
  <c r="M83" i="15"/>
  <c r="O94" i="15"/>
  <c r="K94" i="15"/>
  <c r="L357" i="15"/>
  <c r="O357" i="15"/>
  <c r="O205" i="15"/>
  <c r="L205" i="15"/>
  <c r="O313" i="15"/>
  <c r="L313" i="15"/>
  <c r="O356" i="15"/>
  <c r="N356" i="15"/>
  <c r="O277" i="15"/>
  <c r="N277" i="15"/>
  <c r="M514" i="15"/>
  <c r="O514" i="15"/>
  <c r="O18" i="15"/>
  <c r="M18" i="15"/>
  <c r="N506" i="15"/>
  <c r="O506" i="15"/>
  <c r="M506" i="15"/>
  <c r="O551" i="15"/>
  <c r="M551" i="15"/>
  <c r="O196" i="15"/>
  <c r="K196" i="15"/>
  <c r="N313" i="15"/>
  <c r="K579" i="15"/>
  <c r="M579" i="15"/>
  <c r="N359" i="15"/>
  <c r="M359" i="15"/>
  <c r="L415" i="15"/>
  <c r="N387" i="15"/>
  <c r="L387" i="15"/>
  <c r="N634" i="15"/>
  <c r="L634" i="15"/>
  <c r="L273" i="15"/>
  <c r="N411" i="15"/>
  <c r="M411" i="15"/>
  <c r="N22" i="15"/>
  <c r="L22" i="15"/>
  <c r="S155" i="15"/>
  <c r="V155" i="15"/>
  <c r="L614" i="15"/>
  <c r="L173" i="15"/>
  <c r="L455" i="15"/>
  <c r="M354" i="15"/>
  <c r="M356" i="15"/>
  <c r="K28" i="15"/>
  <c r="L566" i="15"/>
  <c r="L495" i="15"/>
  <c r="L361" i="15"/>
  <c r="M273" i="15"/>
  <c r="M373" i="15"/>
  <c r="N318" i="15"/>
  <c r="N260" i="15"/>
  <c r="N276" i="15"/>
  <c r="N515" i="15"/>
  <c r="L164" i="15"/>
  <c r="L152" i="15"/>
  <c r="L426" i="15"/>
  <c r="M494" i="15"/>
  <c r="N173" i="15"/>
  <c r="N551" i="15"/>
  <c r="O140" i="15"/>
  <c r="O75" i="15"/>
  <c r="O513" i="15"/>
  <c r="N205" i="15"/>
  <c r="N6" i="15"/>
  <c r="O579" i="15"/>
  <c r="O415" i="15"/>
  <c r="L28" i="15"/>
  <c r="L436" i="15"/>
  <c r="M278" i="15"/>
  <c r="M238" i="15"/>
  <c r="N505" i="15"/>
  <c r="K10" i="15"/>
  <c r="K304" i="15"/>
  <c r="K314" i="15"/>
  <c r="K179" i="15"/>
  <c r="K638" i="15"/>
  <c r="K241" i="15"/>
  <c r="K536" i="15"/>
  <c r="K286" i="15"/>
  <c r="K7" i="15"/>
  <c r="K261" i="15"/>
  <c r="K422" i="15"/>
  <c r="K443" i="15"/>
  <c r="K96" i="15"/>
  <c r="K345" i="15"/>
  <c r="K32" i="15"/>
  <c r="K376" i="15"/>
  <c r="K125" i="15"/>
  <c r="K603" i="15"/>
  <c r="K318" i="15"/>
  <c r="K272" i="15"/>
  <c r="K290" i="15"/>
  <c r="K194" i="15"/>
  <c r="K478" i="15"/>
  <c r="K100" i="15"/>
  <c r="K416" i="15"/>
  <c r="K156" i="15"/>
  <c r="K316" i="15"/>
  <c r="K153" i="15"/>
  <c r="K29" i="15"/>
  <c r="K200" i="15"/>
  <c r="K246" i="15"/>
  <c r="K453" i="15"/>
  <c r="K147" i="15"/>
  <c r="K546" i="15"/>
  <c r="K81" i="15"/>
  <c r="K455" i="15"/>
  <c r="K296" i="15"/>
  <c r="K199" i="15"/>
  <c r="K76" i="15"/>
  <c r="K441" i="15"/>
  <c r="K208" i="15"/>
  <c r="K379" i="15"/>
  <c r="K614" i="15"/>
  <c r="K229" i="15"/>
  <c r="K472" i="15"/>
  <c r="K573" i="15"/>
  <c r="K510" i="15"/>
  <c r="K365" i="15"/>
  <c r="K465" i="15"/>
  <c r="K388" i="15"/>
  <c r="K36" i="15"/>
  <c r="K495" i="15"/>
  <c r="K425" i="15"/>
  <c r="K336" i="15"/>
  <c r="K457" i="15"/>
  <c r="K145" i="15"/>
  <c r="K39" i="15"/>
  <c r="K320" i="15"/>
  <c r="K482" i="15"/>
  <c r="K308" i="15"/>
  <c r="K109" i="15"/>
  <c r="K240" i="15"/>
  <c r="K584" i="15"/>
  <c r="K405" i="15"/>
  <c r="K23" i="15"/>
  <c r="K26" i="15"/>
  <c r="K268" i="15"/>
  <c r="K492" i="15"/>
  <c r="K127" i="15"/>
  <c r="K327" i="15"/>
  <c r="K172" i="15"/>
  <c r="K216" i="15"/>
  <c r="K139" i="15"/>
  <c r="K223" i="15"/>
  <c r="K479" i="15"/>
  <c r="K522" i="15"/>
  <c r="K305" i="15"/>
  <c r="K498" i="15"/>
  <c r="K460" i="15"/>
  <c r="K49" i="15"/>
  <c r="K152" i="15"/>
  <c r="K65" i="15"/>
  <c r="K149" i="15"/>
  <c r="K174" i="15"/>
  <c r="K400" i="15"/>
  <c r="K339" i="15"/>
  <c r="K86" i="15"/>
  <c r="K167" i="15"/>
  <c r="K73" i="15"/>
  <c r="K525" i="15"/>
  <c r="K74" i="15"/>
  <c r="K83" i="15"/>
  <c r="K260" i="15"/>
  <c r="K42" i="15"/>
  <c r="K278" i="15"/>
  <c r="K494" i="15"/>
  <c r="K354" i="15"/>
  <c r="K357" i="15"/>
  <c r="K566" i="15"/>
  <c r="K313" i="15"/>
  <c r="K134" i="15"/>
  <c r="K356" i="15"/>
  <c r="K277" i="15"/>
  <c r="K6" i="15"/>
  <c r="K436" i="15"/>
  <c r="K547" i="15"/>
  <c r="K426" i="15"/>
  <c r="K514" i="15"/>
  <c r="K18" i="15"/>
  <c r="K506" i="15"/>
  <c r="K551" i="15"/>
  <c r="K234" i="15"/>
  <c r="K384" i="15"/>
  <c r="K211" i="15"/>
  <c r="K204" i="15"/>
  <c r="K517" i="15"/>
  <c r="K157" i="15"/>
  <c r="K364" i="15"/>
  <c r="K424" i="15"/>
  <c r="K251" i="15"/>
  <c r="K224" i="15"/>
  <c r="K535" i="15"/>
  <c r="K367" i="15"/>
  <c r="K502" i="15"/>
  <c r="K397" i="15"/>
  <c r="K67" i="15"/>
  <c r="K141" i="15"/>
  <c r="K280" i="15"/>
  <c r="K47" i="15"/>
  <c r="K128" i="15"/>
  <c r="K430" i="15"/>
  <c r="K391" i="15"/>
  <c r="K486" i="15"/>
  <c r="K279" i="15"/>
  <c r="K214" i="15"/>
  <c r="K476" i="15"/>
  <c r="K137" i="15"/>
  <c r="K370" i="15"/>
  <c r="K294" i="15"/>
  <c r="K130" i="15"/>
  <c r="K587" i="15"/>
  <c r="K54" i="15"/>
  <c r="K111" i="15"/>
  <c r="K499" i="15"/>
  <c r="K578" i="15"/>
  <c r="K325" i="15"/>
  <c r="K232" i="15"/>
  <c r="K500" i="15"/>
  <c r="K563" i="15"/>
  <c r="K300" i="15"/>
  <c r="K516" i="15"/>
  <c r="K377" i="15"/>
  <c r="K501" i="15"/>
  <c r="K410" i="15"/>
  <c r="K449" i="15"/>
  <c r="K330" i="15"/>
  <c r="K352" i="15"/>
  <c r="K310" i="15"/>
  <c r="K247" i="15"/>
  <c r="K462" i="15"/>
  <c r="K640" i="15"/>
  <c r="K550" i="15"/>
  <c r="K52" i="15"/>
  <c r="K420" i="15"/>
  <c r="K92" i="15"/>
  <c r="K188" i="15"/>
  <c r="K418" i="15"/>
  <c r="K529" i="15"/>
  <c r="K609" i="15"/>
  <c r="K481" i="15"/>
  <c r="K235" i="15"/>
  <c r="K382" i="15"/>
  <c r="K631" i="15"/>
  <c r="K353" i="15"/>
  <c r="K133" i="15"/>
  <c r="K572" i="15"/>
  <c r="K642" i="15"/>
  <c r="K464" i="15"/>
  <c r="K219" i="15"/>
  <c r="K103" i="15"/>
  <c r="K360" i="15"/>
  <c r="K409" i="15"/>
  <c r="K616" i="15"/>
  <c r="K101" i="15"/>
  <c r="K574" i="15"/>
  <c r="K558" i="15"/>
  <c r="K265" i="15"/>
  <c r="K488" i="15"/>
  <c r="K40" i="15"/>
  <c r="K491" i="15"/>
  <c r="K168" i="15"/>
  <c r="K9" i="15"/>
  <c r="K250" i="15"/>
  <c r="K176" i="15"/>
  <c r="K33" i="15"/>
  <c r="K93" i="15"/>
  <c r="K440" i="15"/>
  <c r="K187" i="15"/>
  <c r="K355" i="15"/>
  <c r="K263" i="15"/>
  <c r="K597" i="15"/>
  <c r="K102" i="15"/>
  <c r="K404" i="15"/>
  <c r="K182" i="15"/>
  <c r="K113" i="15"/>
  <c r="K543" i="15"/>
  <c r="K201" i="15"/>
  <c r="K577" i="15"/>
  <c r="K623" i="15"/>
  <c r="K307" i="15"/>
  <c r="K323" i="15"/>
  <c r="K544" i="15"/>
  <c r="K233" i="15"/>
  <c r="K626" i="15"/>
  <c r="K91" i="15"/>
  <c r="K509" i="15"/>
  <c r="K97" i="15"/>
  <c r="K358" i="15"/>
  <c r="K362" i="15"/>
  <c r="K154" i="15"/>
  <c r="K169" i="15"/>
  <c r="K412" i="15"/>
  <c r="K600" i="15"/>
  <c r="K560" i="15"/>
  <c r="K31" i="15"/>
  <c r="K414" i="15"/>
  <c r="K108" i="15"/>
  <c r="K106" i="15"/>
  <c r="K315" i="15"/>
  <c r="K337" i="15"/>
  <c r="K413" i="15"/>
  <c r="K114" i="15"/>
  <c r="K155" i="15"/>
  <c r="K448" i="15"/>
  <c r="K458" i="15"/>
  <c r="K641" i="15"/>
  <c r="K124" i="15"/>
  <c r="K24" i="15"/>
  <c r="K209" i="15"/>
  <c r="K30" i="15"/>
  <c r="K189" i="15"/>
  <c r="K311" i="15"/>
  <c r="K366" i="15"/>
  <c r="K8" i="15"/>
  <c r="K283" i="15"/>
  <c r="K390" i="15"/>
  <c r="K271" i="15"/>
  <c r="K553" i="15"/>
  <c r="K556" i="15"/>
  <c r="K288" i="15"/>
  <c r="K585" i="15"/>
  <c r="K295" i="15"/>
  <c r="K438" i="15"/>
  <c r="K58" i="15"/>
  <c r="K17" i="15"/>
  <c r="K170" i="15"/>
  <c r="K16" i="15"/>
  <c r="K539" i="15"/>
  <c r="K408" i="15"/>
  <c r="K393" i="15"/>
  <c r="K633" i="15"/>
  <c r="K537" i="15"/>
  <c r="K552" i="15"/>
  <c r="K118" i="15"/>
  <c r="K538" i="15"/>
  <c r="K142" i="15"/>
  <c r="K165" i="15"/>
  <c r="K468" i="15"/>
  <c r="K541" i="15"/>
  <c r="K548" i="15"/>
  <c r="K51" i="15"/>
  <c r="K331" i="15"/>
  <c r="K350" i="15"/>
  <c r="K298" i="15"/>
  <c r="K471" i="15"/>
  <c r="K637" i="15"/>
  <c r="K57" i="15"/>
  <c r="K565" i="15"/>
  <c r="K256" i="15"/>
  <c r="K175" i="15"/>
  <c r="K80" i="15"/>
  <c r="K282" i="15"/>
  <c r="K475" i="15"/>
  <c r="K403" i="15"/>
  <c r="K549" i="15"/>
  <c r="K183" i="15"/>
  <c r="K332" i="15"/>
  <c r="K230" i="15"/>
  <c r="K53" i="15"/>
  <c r="K431" i="15"/>
  <c r="K554" i="15"/>
  <c r="K613" i="15"/>
  <c r="K567" i="15"/>
  <c r="K591" i="15"/>
  <c r="K11" i="15"/>
  <c r="K434" i="15"/>
  <c r="K37" i="15"/>
  <c r="K21" i="15"/>
  <c r="K151" i="15"/>
  <c r="K158" i="15"/>
  <c r="K312" i="15"/>
  <c r="K227" i="15"/>
  <c r="K79" i="15"/>
  <c r="K575" i="15"/>
  <c r="K555" i="15"/>
  <c r="K429" i="15"/>
  <c r="K389" i="15"/>
  <c r="K117" i="15"/>
  <c r="K258" i="15"/>
  <c r="K503" i="15"/>
  <c r="K474" i="15"/>
  <c r="K396" i="15"/>
  <c r="K487" i="15"/>
  <c r="K519" i="15"/>
  <c r="K90" i="15"/>
  <c r="K459" i="15"/>
  <c r="K627" i="15"/>
  <c r="K143" i="15"/>
  <c r="K12" i="15"/>
  <c r="K521" i="15"/>
  <c r="K284" i="15"/>
  <c r="K122" i="15"/>
  <c r="K105" i="15"/>
  <c r="K164" i="15"/>
  <c r="K593" i="15"/>
  <c r="K159" i="15"/>
  <c r="K629" i="15"/>
  <c r="K239" i="15"/>
  <c r="K359" i="15"/>
  <c r="K505" i="15"/>
  <c r="K236" i="15"/>
  <c r="K243" i="15"/>
  <c r="K504" i="15"/>
  <c r="K559" i="15"/>
  <c r="K344" i="15"/>
  <c r="K276" i="15"/>
  <c r="K483" i="15"/>
  <c r="K206" i="15"/>
  <c r="K415" i="15"/>
  <c r="K387" i="15"/>
  <c r="K634" i="15"/>
  <c r="K72" i="15"/>
  <c r="K590" i="15"/>
  <c r="K15" i="15"/>
  <c r="K635" i="15"/>
  <c r="K104" i="15"/>
  <c r="K329" i="15"/>
  <c r="K604" i="15"/>
  <c r="K63" i="15"/>
  <c r="K38" i="15"/>
  <c r="K34" i="15"/>
  <c r="K317" i="15"/>
  <c r="K507" i="15"/>
  <c r="K342" i="15"/>
  <c r="K557" i="15"/>
  <c r="K586" i="15"/>
  <c r="K589" i="15"/>
  <c r="K406" i="15"/>
  <c r="K207" i="15"/>
  <c r="K322" i="15"/>
  <c r="K378" i="15"/>
  <c r="K299" i="15"/>
  <c r="K489" i="15"/>
  <c r="K186" i="15"/>
  <c r="K596" i="15"/>
  <c r="K99" i="15"/>
  <c r="K166" i="15"/>
  <c r="K421" i="15"/>
  <c r="K621" i="15"/>
  <c r="K25" i="15"/>
  <c r="K140" i="15"/>
  <c r="K394" i="15"/>
  <c r="K273" i="15"/>
  <c r="K569" i="15"/>
  <c r="K255" i="15"/>
  <c r="K302" i="15"/>
  <c r="K439" i="15"/>
  <c r="K630" i="15"/>
  <c r="K144" i="15"/>
  <c r="K191" i="15"/>
  <c r="K490" i="15"/>
  <c r="K411" i="15"/>
  <c r="K608" i="15"/>
  <c r="K469" i="15"/>
  <c r="K570" i="15"/>
  <c r="K515" i="15"/>
  <c r="K45" i="15"/>
  <c r="K513" i="15"/>
  <c r="K619" i="15"/>
  <c r="K69" i="15"/>
  <c r="K257" i="15"/>
  <c r="K116" i="15"/>
  <c r="K244" i="15"/>
  <c r="K60" i="15"/>
  <c r="K217" i="15"/>
  <c r="K454" i="15"/>
  <c r="K198" i="15"/>
  <c r="K402" i="15"/>
  <c r="K427" i="15"/>
  <c r="K193" i="15"/>
  <c r="K385" i="15"/>
  <c r="K419" i="15"/>
  <c r="K328" i="15"/>
  <c r="K399" i="15"/>
  <c r="K533" i="15"/>
  <c r="K497" i="15"/>
  <c r="K520" i="15"/>
  <c r="K64" i="15"/>
  <c r="K59" i="15"/>
  <c r="K452" i="15"/>
  <c r="K95" i="15"/>
  <c r="K203" i="15"/>
  <c r="K511" i="15"/>
  <c r="K292" i="15"/>
  <c r="K303" i="15"/>
  <c r="K622" i="15"/>
  <c r="K225" i="15"/>
  <c r="K343" i="15"/>
  <c r="K222" i="15"/>
  <c r="K107" i="15"/>
  <c r="K444" i="15"/>
  <c r="K375" i="15"/>
  <c r="K576" i="15"/>
  <c r="K540" i="15"/>
  <c r="K363" i="15"/>
  <c r="K195" i="15"/>
  <c r="K62" i="15"/>
  <c r="K287" i="15"/>
  <c r="K446" i="15"/>
  <c r="K644" i="15"/>
  <c r="K55" i="15"/>
  <c r="K527" i="15"/>
  <c r="K324" i="15"/>
  <c r="K274" i="15"/>
  <c r="K218" i="15"/>
  <c r="K213" i="15"/>
  <c r="K185" i="15"/>
  <c r="K561" i="15"/>
  <c r="K437" i="15"/>
  <c r="K190" i="15"/>
  <c r="K326" i="15"/>
  <c r="K48" i="15"/>
  <c r="K148" i="15"/>
  <c r="K592" i="15"/>
  <c r="K602" i="15"/>
  <c r="K146" i="15"/>
  <c r="K259" i="15"/>
  <c r="K417" i="15"/>
  <c r="K348" i="15"/>
  <c r="K180" i="15"/>
  <c r="K512" i="15"/>
  <c r="K467" i="15"/>
  <c r="K456" i="15"/>
  <c r="K46" i="15"/>
  <c r="K162" i="15"/>
  <c r="K493" i="15"/>
  <c r="K407" i="15"/>
  <c r="K289" i="15"/>
  <c r="K372" i="15"/>
  <c r="K447" i="15"/>
  <c r="K423" i="15"/>
  <c r="K369" i="15"/>
  <c r="K56" i="15"/>
  <c r="K248" i="15"/>
  <c r="K123" i="15"/>
  <c r="K371" i="15"/>
  <c r="K643" i="15"/>
  <c r="K588" i="15"/>
  <c r="K297" i="15"/>
  <c r="K126" i="15"/>
  <c r="K35" i="15"/>
  <c r="K77" i="15"/>
  <c r="K160" i="15"/>
  <c r="K450" i="15"/>
  <c r="K395" i="15"/>
  <c r="K202" i="15"/>
  <c r="K624" i="15"/>
  <c r="K477" i="15"/>
  <c r="K163" i="15"/>
  <c r="K445" i="15"/>
  <c r="K347" i="15"/>
  <c r="K184" i="15"/>
  <c r="K374" i="15"/>
  <c r="K564" i="15"/>
  <c r="K466" i="15"/>
  <c r="K532" i="15"/>
  <c r="K338" i="15"/>
  <c r="K131" i="15"/>
  <c r="K129" i="15"/>
  <c r="K242" i="15"/>
  <c r="K135" i="15"/>
  <c r="K618" i="15"/>
  <c r="W184" i="15" l="1"/>
  <c r="S184" i="15"/>
  <c r="S117" i="15"/>
  <c r="T117" i="15"/>
  <c r="V117" i="15"/>
  <c r="Y15" i="14"/>
  <c r="Y16" i="14"/>
  <c r="Y17" i="14"/>
  <c r="Y18" i="14"/>
  <c r="Y19" i="14"/>
  <c r="Y20" i="14"/>
  <c r="Y14" i="14"/>
  <c r="V556" i="15"/>
  <c r="W125" i="15"/>
  <c r="W81" i="15"/>
  <c r="T118" i="15"/>
  <c r="W118" i="15"/>
  <c r="U574" i="15"/>
  <c r="V640" i="15"/>
  <c r="T418" i="15"/>
  <c r="W418" i="15"/>
  <c r="V118" i="15"/>
  <c r="U118" i="15"/>
  <c r="T640" i="15"/>
  <c r="T540" i="15"/>
  <c r="V540" i="15"/>
  <c r="U190" i="15"/>
  <c r="W284" i="15"/>
  <c r="W399" i="15"/>
  <c r="S540" i="15"/>
  <c r="S284" i="15"/>
  <c r="W331" i="15"/>
  <c r="S399" i="15"/>
  <c r="S124" i="15"/>
  <c r="V418" i="15"/>
  <c r="W143" i="15"/>
  <c r="S494" i="15"/>
  <c r="S418" i="15"/>
  <c r="W117" i="15"/>
  <c r="W400" i="15"/>
  <c r="S400" i="15"/>
  <c r="W190" i="15"/>
  <c r="T331" i="15"/>
  <c r="S57" i="15"/>
  <c r="T533" i="15"/>
  <c r="U159" i="15"/>
  <c r="U604" i="15"/>
  <c r="U49" i="15"/>
  <c r="T159" i="15"/>
  <c r="V399" i="15"/>
  <c r="U193" i="15"/>
  <c r="W604" i="15"/>
  <c r="V604" i="15"/>
  <c r="W227" i="15"/>
  <c r="W491" i="15"/>
  <c r="V79" i="15"/>
  <c r="S491" i="15"/>
  <c r="W510" i="15"/>
  <c r="U125" i="15"/>
  <c r="U371" i="15"/>
  <c r="V510" i="15"/>
  <c r="T299" i="15"/>
  <c r="T556" i="15"/>
  <c r="W299" i="15"/>
  <c r="U556" i="15"/>
  <c r="V284" i="15"/>
  <c r="T469" i="15"/>
  <c r="V494" i="15"/>
  <c r="S556" i="15"/>
  <c r="T49" i="15"/>
  <c r="V49" i="15"/>
  <c r="W338" i="15"/>
  <c r="T57" i="15"/>
  <c r="S49" i="15"/>
  <c r="U338" i="15"/>
  <c r="S338" i="15"/>
  <c r="U16" i="15"/>
  <c r="S46" i="15"/>
  <c r="W124" i="15"/>
  <c r="V439" i="15"/>
  <c r="W25" i="15"/>
  <c r="T25" i="15"/>
  <c r="U540" i="15"/>
  <c r="S25" i="15"/>
  <c r="V491" i="15"/>
  <c r="S81" i="15"/>
  <c r="D9" i="16"/>
  <c r="E9" i="16" s="1"/>
  <c r="U47" i="15"/>
  <c r="S277" i="15"/>
  <c r="U277" i="15"/>
  <c r="W47" i="15"/>
  <c r="S303" i="15"/>
  <c r="T277" i="15"/>
  <c r="U369" i="15"/>
  <c r="U494" i="15"/>
  <c r="V47" i="15"/>
  <c r="V331" i="15"/>
  <c r="T513" i="15"/>
  <c r="S331" i="15"/>
  <c r="U488" i="15"/>
  <c r="W439" i="15"/>
  <c r="U417" i="15"/>
  <c r="T227" i="15"/>
  <c r="S106" i="15"/>
  <c r="T143" i="15"/>
  <c r="U143" i="15"/>
  <c r="T46" i="15"/>
  <c r="V160" i="15"/>
  <c r="S160" i="15"/>
  <c r="V347" i="15"/>
  <c r="U46" i="15"/>
  <c r="T198" i="15"/>
  <c r="U317" i="15"/>
  <c r="U284" i="15"/>
  <c r="T404" i="15"/>
  <c r="S371" i="15"/>
  <c r="S193" i="15"/>
  <c r="U491" i="15"/>
  <c r="W240" i="15"/>
  <c r="T52" i="15"/>
  <c r="U400" i="15"/>
  <c r="W297" i="15"/>
  <c r="U25" i="15"/>
  <c r="V227" i="15"/>
  <c r="S77" i="15"/>
  <c r="U52" i="15"/>
  <c r="V400" i="15"/>
  <c r="S297" i="15"/>
  <c r="U227" i="15"/>
  <c r="V125" i="15"/>
  <c r="T125" i="15"/>
  <c r="U439" i="15"/>
  <c r="T408" i="15"/>
  <c r="S16" i="15"/>
  <c r="S298" i="15"/>
  <c r="T79" i="15"/>
  <c r="V143" i="15"/>
  <c r="V404" i="15"/>
  <c r="W159" i="15"/>
  <c r="V158" i="15"/>
  <c r="S79" i="15"/>
  <c r="U404" i="15"/>
  <c r="V159" i="15"/>
  <c r="T16" i="15"/>
  <c r="U79" i="15"/>
  <c r="W158" i="15"/>
  <c r="V371" i="15"/>
  <c r="W404" i="15"/>
  <c r="T298" i="15"/>
  <c r="S439" i="15"/>
  <c r="U158" i="15"/>
  <c r="T371" i="15"/>
  <c r="W57" i="15"/>
  <c r="V193" i="15"/>
  <c r="U198" i="15"/>
  <c r="T158" i="15"/>
  <c r="T193" i="15"/>
  <c r="V298" i="15"/>
  <c r="S500" i="15"/>
  <c r="W198" i="15"/>
  <c r="T561" i="15"/>
  <c r="T116" i="15"/>
  <c r="S198" i="15"/>
  <c r="W298" i="15"/>
  <c r="W62" i="15"/>
  <c r="W160" i="15"/>
  <c r="V561" i="15"/>
  <c r="W494" i="15"/>
  <c r="W276" i="15"/>
  <c r="U62" i="15"/>
  <c r="S561" i="15"/>
  <c r="S276" i="15"/>
  <c r="T62" i="15"/>
  <c r="S633" i="15"/>
  <c r="T559" i="15"/>
  <c r="S62" i="15"/>
  <c r="W469" i="15"/>
  <c r="U513" i="15"/>
  <c r="W593" i="15"/>
  <c r="V206" i="15"/>
  <c r="V64" i="15"/>
  <c r="W513" i="15"/>
  <c r="V116" i="15"/>
  <c r="T122" i="15"/>
  <c r="U19" i="14"/>
  <c r="AB33" i="14" s="1"/>
  <c r="AB53" i="14" s="1"/>
  <c r="S206" i="15"/>
  <c r="S116" i="15"/>
  <c r="V122" i="15"/>
  <c r="V513" i="15"/>
  <c r="W122" i="15"/>
  <c r="U593" i="15"/>
  <c r="W550" i="15"/>
  <c r="V447" i="15"/>
  <c r="S122" i="15"/>
  <c r="U64" i="15"/>
  <c r="S417" i="15"/>
  <c r="S488" i="15"/>
  <c r="W511" i="15"/>
  <c r="T511" i="15"/>
  <c r="U550" i="15"/>
  <c r="U447" i="15"/>
  <c r="U347" i="15"/>
  <c r="W16" i="15"/>
  <c r="U106" i="15"/>
  <c r="S240" i="15"/>
  <c r="V550" i="15"/>
  <c r="W447" i="15"/>
  <c r="T347" i="15"/>
  <c r="U621" i="15"/>
  <c r="T621" i="15"/>
  <c r="T51" i="15"/>
  <c r="V369" i="15"/>
  <c r="U323" i="15"/>
  <c r="S347" i="15"/>
  <c r="V621" i="15"/>
  <c r="W64" i="15"/>
  <c r="W116" i="15"/>
  <c r="V51" i="15"/>
  <c r="S369" i="15"/>
  <c r="W323" i="15"/>
  <c r="T353" i="15"/>
  <c r="V593" i="15"/>
  <c r="V35" i="15"/>
  <c r="W51" i="15"/>
  <c r="U511" i="15"/>
  <c r="V323" i="15"/>
  <c r="W500" i="15"/>
  <c r="V324" i="15"/>
  <c r="S323" i="15"/>
  <c r="S35" i="15"/>
  <c r="S51" i="15"/>
  <c r="W324" i="15"/>
  <c r="W277" i="15"/>
  <c r="S511" i="15"/>
  <c r="T500" i="15"/>
  <c r="S324" i="15"/>
  <c r="W206" i="15"/>
  <c r="T447" i="15"/>
  <c r="S64" i="15"/>
  <c r="W369" i="15"/>
  <c r="U77" i="15"/>
  <c r="T35" i="15"/>
  <c r="U399" i="15"/>
  <c r="T47" i="15"/>
  <c r="V46" i="15"/>
  <c r="U500" i="15"/>
  <c r="S176" i="15"/>
  <c r="F8" i="16"/>
  <c r="W176" i="15"/>
  <c r="U41" i="14"/>
  <c r="W393" i="15"/>
  <c r="S550" i="15"/>
  <c r="U297" i="15"/>
  <c r="U276" i="15"/>
  <c r="U533" i="15"/>
  <c r="T510" i="15"/>
  <c r="T303" i="15"/>
  <c r="W561" i="15"/>
  <c r="T297" i="15"/>
  <c r="V276" i="15"/>
  <c r="W533" i="15"/>
  <c r="U206" i="15"/>
  <c r="S593" i="15"/>
  <c r="T488" i="15"/>
  <c r="U510" i="15"/>
  <c r="U303" i="15"/>
  <c r="W488" i="15"/>
  <c r="V303" i="15"/>
  <c r="T417" i="15"/>
  <c r="V417" i="15"/>
  <c r="U14" i="14"/>
  <c r="S640" i="15"/>
  <c r="U640" i="15"/>
  <c r="V52" i="15"/>
  <c r="V559" i="15"/>
  <c r="V190" i="15"/>
  <c r="S424" i="15"/>
  <c r="T574" i="15"/>
  <c r="S52" i="15"/>
  <c r="S190" i="15"/>
  <c r="U107" i="15"/>
  <c r="U633" i="15"/>
  <c r="T81" i="15"/>
  <c r="W280" i="15"/>
  <c r="T604" i="15"/>
  <c r="V77" i="15"/>
  <c r="T324" i="15"/>
  <c r="U559" i="15"/>
  <c r="V574" i="15"/>
  <c r="U124" i="15"/>
  <c r="W559" i="15"/>
  <c r="T107" i="15"/>
  <c r="W633" i="15"/>
  <c r="T585" i="15"/>
  <c r="V81" i="15"/>
  <c r="V57" i="15"/>
  <c r="V393" i="15"/>
  <c r="S393" i="15"/>
  <c r="S574" i="15"/>
  <c r="T124" i="15"/>
  <c r="T188" i="15"/>
  <c r="U160" i="15"/>
  <c r="V107" i="15"/>
  <c r="V633" i="15"/>
  <c r="U393" i="15"/>
  <c r="U35" i="15"/>
  <c r="T176" i="15"/>
  <c r="W107" i="15"/>
  <c r="V176" i="15"/>
  <c r="S512" i="15"/>
  <c r="U469" i="15"/>
  <c r="S499" i="15"/>
  <c r="U18" i="14"/>
  <c r="S469" i="15"/>
  <c r="U40" i="15"/>
  <c r="F7" i="16"/>
  <c r="U20" i="14"/>
  <c r="U16" i="14"/>
  <c r="U17" i="14"/>
  <c r="T338" i="15"/>
  <c r="V240" i="15"/>
  <c r="T240" i="15"/>
  <c r="U567" i="15"/>
  <c r="T567" i="15"/>
  <c r="V211" i="15"/>
  <c r="T211" i="15"/>
  <c r="W408" i="15"/>
  <c r="V40" i="15"/>
  <c r="W517" i="15"/>
  <c r="S408" i="15"/>
  <c r="W317" i="15"/>
  <c r="W278" i="15"/>
  <c r="T278" i="15"/>
  <c r="W40" i="15"/>
  <c r="V517" i="15"/>
  <c r="V317" i="15"/>
  <c r="U586" i="15"/>
  <c r="S211" i="15"/>
  <c r="T280" i="15"/>
  <c r="S621" i="15"/>
  <c r="U184" i="15"/>
  <c r="T184" i="15"/>
  <c r="V408" i="15"/>
  <c r="U517" i="15"/>
  <c r="W113" i="15"/>
  <c r="V12" i="15"/>
  <c r="T445" i="15"/>
  <c r="V45" i="15"/>
  <c r="S280" i="15"/>
  <c r="W572" i="15"/>
  <c r="U389" i="15"/>
  <c r="S40" i="15"/>
  <c r="W211" i="15"/>
  <c r="U12" i="15"/>
  <c r="T45" i="15"/>
  <c r="U280" i="15"/>
  <c r="V278" i="15"/>
  <c r="T86" i="15"/>
  <c r="S86" i="15"/>
  <c r="V445" i="15"/>
  <c r="V188" i="15"/>
  <c r="V86" i="15"/>
  <c r="S45" i="15"/>
  <c r="T402" i="15"/>
  <c r="V533" i="15"/>
  <c r="T572" i="15"/>
  <c r="S10" i="15"/>
  <c r="W567" i="15"/>
  <c r="W375" i="15"/>
  <c r="U299" i="15"/>
  <c r="S278" i="15"/>
  <c r="U445" i="15"/>
  <c r="U188" i="15"/>
  <c r="W86" i="15"/>
  <c r="V402" i="15"/>
  <c r="V572" i="15"/>
  <c r="S389" i="15"/>
  <c r="W106" i="15"/>
  <c r="T106" i="15"/>
  <c r="V113" i="15"/>
  <c r="U113" i="15"/>
  <c r="S517" i="15"/>
  <c r="S586" i="15"/>
  <c r="W389" i="15"/>
  <c r="S445" i="15"/>
  <c r="V499" i="15"/>
  <c r="T10" i="15"/>
  <c r="U402" i="15"/>
  <c r="U211" i="15"/>
  <c r="S572" i="15"/>
  <c r="V389" i="15"/>
  <c r="V586" i="15"/>
  <c r="S12" i="15"/>
  <c r="S567" i="15"/>
  <c r="U390" i="15"/>
  <c r="U375" i="15"/>
  <c r="V299" i="15"/>
  <c r="W512" i="15"/>
  <c r="W424" i="15"/>
  <c r="S188" i="15"/>
  <c r="T499" i="15"/>
  <c r="V10" i="15"/>
  <c r="W585" i="15"/>
  <c r="W402" i="15"/>
  <c r="V390" i="15"/>
  <c r="T390" i="15"/>
  <c r="T113" i="15"/>
  <c r="W586" i="15"/>
  <c r="V353" i="15"/>
  <c r="U278" i="15"/>
  <c r="T375" i="15"/>
  <c r="W353" i="15"/>
  <c r="S375" i="15"/>
  <c r="S390" i="15"/>
  <c r="T512" i="15"/>
  <c r="U424" i="15"/>
  <c r="W499" i="15"/>
  <c r="U10" i="15"/>
  <c r="V585" i="15"/>
  <c r="S317" i="15"/>
  <c r="W12" i="15"/>
  <c r="U45" i="15"/>
  <c r="V567" i="15"/>
  <c r="U585" i="15"/>
  <c r="S353" i="15"/>
  <c r="V512" i="15"/>
  <c r="V424" i="15"/>
  <c r="U15" i="14"/>
  <c r="W30" i="14"/>
  <c r="W50" i="14" s="1"/>
  <c r="V30" i="14"/>
  <c r="V50" i="14" s="1"/>
  <c r="X30" i="14"/>
  <c r="X50" i="14" s="1"/>
  <c r="X31" i="14"/>
  <c r="X51" i="14" s="1"/>
  <c r="U31" i="14"/>
  <c r="U51" i="14" s="1"/>
  <c r="V31" i="14"/>
  <c r="V51" i="14" s="1"/>
  <c r="W31" i="14"/>
  <c r="W51" i="14" s="1"/>
  <c r="X32" i="14"/>
  <c r="X52" i="14" s="1"/>
  <c r="V32" i="14"/>
  <c r="V52" i="14" s="1"/>
  <c r="U32" i="14"/>
  <c r="U52" i="14" s="1"/>
  <c r="W32" i="14"/>
  <c r="W52" i="14" s="1"/>
  <c r="X33" i="14"/>
  <c r="X53" i="14" s="1"/>
  <c r="V33" i="14"/>
  <c r="V53" i="14" s="1"/>
  <c r="W33" i="14"/>
  <c r="W53" i="14" s="1"/>
  <c r="U33" i="14"/>
  <c r="U53" i="14" s="1"/>
  <c r="X28" i="14"/>
  <c r="X48" i="14" s="1"/>
  <c r="V28" i="14"/>
  <c r="V48" i="14" s="1"/>
  <c r="U28" i="14"/>
  <c r="U48" i="14" s="1"/>
  <c r="W28" i="14"/>
  <c r="W48" i="14" s="1"/>
  <c r="V34" i="14"/>
  <c r="V54" i="14" s="1"/>
  <c r="W34" i="14"/>
  <c r="W54" i="14" s="1"/>
  <c r="X34" i="14"/>
  <c r="X54" i="14" s="1"/>
  <c r="U34" i="14"/>
  <c r="U54" i="14" s="1"/>
  <c r="X29" i="14"/>
  <c r="X49" i="14" s="1"/>
  <c r="U29" i="14"/>
  <c r="U49" i="14" s="1"/>
  <c r="W29" i="14"/>
  <c r="W49" i="14" s="1"/>
  <c r="V29" i="14"/>
  <c r="V49" i="14" s="1"/>
  <c r="S163" i="15"/>
  <c r="V163" i="15"/>
  <c r="W163" i="15"/>
  <c r="U163" i="15"/>
  <c r="T163" i="15"/>
  <c r="S599" i="15"/>
  <c r="U599" i="15"/>
  <c r="V599" i="15"/>
  <c r="T599" i="15"/>
  <c r="W599" i="15"/>
  <c r="S380" i="15"/>
  <c r="W380" i="15"/>
  <c r="U380" i="15"/>
  <c r="T380" i="15"/>
  <c r="V380" i="15"/>
  <c r="S637" i="15"/>
  <c r="W637" i="15"/>
  <c r="U637" i="15"/>
  <c r="V637" i="15"/>
  <c r="T637" i="15"/>
  <c r="S477" i="15"/>
  <c r="W477" i="15"/>
  <c r="U477" i="15"/>
  <c r="V477" i="15"/>
  <c r="T477" i="15"/>
  <c r="S50" i="15"/>
  <c r="U50" i="15"/>
  <c r="V50" i="15"/>
  <c r="W50" i="15"/>
  <c r="T50" i="15"/>
  <c r="S55" i="15"/>
  <c r="V55" i="15"/>
  <c r="U55" i="15"/>
  <c r="W55" i="15"/>
  <c r="T55" i="15"/>
  <c r="S141" i="15"/>
  <c r="W141" i="15"/>
  <c r="V141" i="15"/>
  <c r="T141" i="15"/>
  <c r="U141" i="15"/>
  <c r="S28" i="15"/>
  <c r="W28" i="15"/>
  <c r="U28" i="15"/>
  <c r="T28" i="15"/>
  <c r="V28" i="15"/>
  <c r="W475" i="15"/>
  <c r="V475" i="15"/>
  <c r="T475" i="15"/>
  <c r="U475" i="15"/>
  <c r="V186" i="15"/>
  <c r="U186" i="15"/>
  <c r="W186" i="15"/>
  <c r="T186" i="15"/>
  <c r="W385" i="15"/>
  <c r="T385" i="15"/>
  <c r="U385" i="15"/>
  <c r="V385" i="15"/>
  <c r="S82" i="15"/>
  <c r="V82" i="15"/>
  <c r="W82" i="15"/>
  <c r="U82" i="15"/>
  <c r="T82" i="15"/>
  <c r="S311" i="15"/>
  <c r="T311" i="15"/>
  <c r="W311" i="15"/>
  <c r="V311" i="15"/>
  <c r="U311" i="15"/>
  <c r="S412" i="15"/>
  <c r="V412" i="15"/>
  <c r="W412" i="15"/>
  <c r="U412" i="15"/>
  <c r="T412" i="15"/>
  <c r="T222" i="15"/>
  <c r="V222" i="15"/>
  <c r="W222" i="15"/>
  <c r="U222" i="15"/>
  <c r="V282" i="15"/>
  <c r="U282" i="15"/>
  <c r="T282" i="15"/>
  <c r="W282" i="15"/>
  <c r="V391" i="15"/>
  <c r="T391" i="15"/>
  <c r="W391" i="15"/>
  <c r="U391" i="15"/>
  <c r="S272" i="15"/>
  <c r="W272" i="15"/>
  <c r="T272" i="15"/>
  <c r="U272" i="15"/>
  <c r="V272" i="15"/>
  <c r="S565" i="15"/>
  <c r="W565" i="15"/>
  <c r="U565" i="15"/>
  <c r="V565" i="15"/>
  <c r="T565" i="15"/>
  <c r="S270" i="15"/>
  <c r="U270" i="15"/>
  <c r="V270" i="15"/>
  <c r="W270" i="15"/>
  <c r="T270" i="15"/>
  <c r="S505" i="15"/>
  <c r="V505" i="15"/>
  <c r="U505" i="15"/>
  <c r="W505" i="15"/>
  <c r="T505" i="15"/>
  <c r="S191" i="15"/>
  <c r="T191" i="15"/>
  <c r="V191" i="15"/>
  <c r="U191" i="15"/>
  <c r="W191" i="15"/>
  <c r="S271" i="15"/>
  <c r="U271" i="15"/>
  <c r="V271" i="15"/>
  <c r="T271" i="15"/>
  <c r="W271" i="15"/>
  <c r="S644" i="15"/>
  <c r="V644" i="15"/>
  <c r="U644" i="15"/>
  <c r="W644" i="15"/>
  <c r="T644" i="15"/>
  <c r="S313" i="15"/>
  <c r="V313" i="15"/>
  <c r="U313" i="15"/>
  <c r="T313" i="15"/>
  <c r="W313" i="15"/>
  <c r="S620" i="15"/>
  <c r="V620" i="15"/>
  <c r="W620" i="15"/>
  <c r="T620" i="15"/>
  <c r="U620" i="15"/>
  <c r="S156" i="15"/>
  <c r="V156" i="15"/>
  <c r="W156" i="15"/>
  <c r="U156" i="15"/>
  <c r="T156" i="15"/>
  <c r="S413" i="15"/>
  <c r="W413" i="15"/>
  <c r="U413" i="15"/>
  <c r="V413" i="15"/>
  <c r="T413" i="15"/>
  <c r="S145" i="15"/>
  <c r="W145" i="15"/>
  <c r="U145" i="15"/>
  <c r="T145" i="15"/>
  <c r="V145" i="15"/>
  <c r="U495" i="15"/>
  <c r="V495" i="15"/>
  <c r="W495" i="15"/>
  <c r="T495" i="15"/>
  <c r="W56" i="15"/>
  <c r="U56" i="15"/>
  <c r="T56" i="15"/>
  <c r="V56" i="15"/>
  <c r="S153" i="15"/>
  <c r="W153" i="15"/>
  <c r="T153" i="15"/>
  <c r="U153" i="15"/>
  <c r="V153" i="15"/>
  <c r="S377" i="15"/>
  <c r="W377" i="15"/>
  <c r="V377" i="15"/>
  <c r="T377" i="15"/>
  <c r="U377" i="15"/>
  <c r="S212" i="15"/>
  <c r="U212" i="15"/>
  <c r="W212" i="15"/>
  <c r="V212" i="15"/>
  <c r="T212" i="15"/>
  <c r="W367" i="15"/>
  <c r="U367" i="15"/>
  <c r="T367" i="15"/>
  <c r="V367" i="15"/>
  <c r="U455" i="15"/>
  <c r="W455" i="15"/>
  <c r="T455" i="15"/>
  <c r="V455" i="15"/>
  <c r="V616" i="15"/>
  <c r="T616" i="15"/>
  <c r="U616" i="15"/>
  <c r="W616" i="15"/>
  <c r="S189" i="15"/>
  <c r="V189" i="15"/>
  <c r="W189" i="15"/>
  <c r="U189" i="15"/>
  <c r="T189" i="15"/>
  <c r="S415" i="15"/>
  <c r="U415" i="15"/>
  <c r="T415" i="15"/>
  <c r="W415" i="15"/>
  <c r="V415" i="15"/>
  <c r="S80" i="15"/>
  <c r="V80" i="15"/>
  <c r="W80" i="15"/>
  <c r="U80" i="15"/>
  <c r="T80" i="15"/>
  <c r="S603" i="15"/>
  <c r="U603" i="15"/>
  <c r="T603" i="15"/>
  <c r="W603" i="15"/>
  <c r="V603" i="15"/>
  <c r="S535" i="15"/>
  <c r="V535" i="15"/>
  <c r="U535" i="15"/>
  <c r="T535" i="15"/>
  <c r="W535" i="15"/>
  <c r="S608" i="15"/>
  <c r="W608" i="15"/>
  <c r="V608" i="15"/>
  <c r="T608" i="15"/>
  <c r="U608" i="15"/>
  <c r="S162" i="15"/>
  <c r="W162" i="15"/>
  <c r="V162" i="15"/>
  <c r="U162" i="15"/>
  <c r="T162" i="15"/>
  <c r="W496" i="15"/>
  <c r="U496" i="15"/>
  <c r="V496" i="15"/>
  <c r="T496" i="15"/>
  <c r="S24" i="15"/>
  <c r="U24" i="15"/>
  <c r="T24" i="15"/>
  <c r="V24" i="15"/>
  <c r="W24" i="15"/>
  <c r="S479" i="15"/>
  <c r="U479" i="15"/>
  <c r="W479" i="15"/>
  <c r="V479" i="15"/>
  <c r="T479" i="15"/>
  <c r="S157" i="15"/>
  <c r="V157" i="15"/>
  <c r="W157" i="15"/>
  <c r="U157" i="15"/>
  <c r="T157" i="15"/>
  <c r="S453" i="15"/>
  <c r="W453" i="15"/>
  <c r="V453" i="15"/>
  <c r="T453" i="15"/>
  <c r="U453" i="15"/>
  <c r="S344" i="15"/>
  <c r="U344" i="15"/>
  <c r="T344" i="15"/>
  <c r="V344" i="15"/>
  <c r="W344" i="15"/>
  <c r="W403" i="15"/>
  <c r="T403" i="15"/>
  <c r="U403" i="15"/>
  <c r="V403" i="15"/>
  <c r="U223" i="15"/>
  <c r="T223" i="15"/>
  <c r="W223" i="15"/>
  <c r="V223" i="15"/>
  <c r="S105" i="15"/>
  <c r="W105" i="15"/>
  <c r="V105" i="15"/>
  <c r="T105" i="15"/>
  <c r="U105" i="15"/>
  <c r="S269" i="15"/>
  <c r="V269" i="15"/>
  <c r="U269" i="15"/>
  <c r="T269" i="15"/>
  <c r="W269" i="15"/>
  <c r="S319" i="15"/>
  <c r="U319" i="15"/>
  <c r="T319" i="15"/>
  <c r="W319" i="15"/>
  <c r="V319" i="15"/>
  <c r="S226" i="15"/>
  <c r="U226" i="15"/>
  <c r="T226" i="15"/>
  <c r="V226" i="15"/>
  <c r="W226" i="15"/>
  <c r="S129" i="15"/>
  <c r="V129" i="15"/>
  <c r="W129" i="15"/>
  <c r="T129" i="15"/>
  <c r="U129" i="15"/>
  <c r="S623" i="15"/>
  <c r="W623" i="15"/>
  <c r="U623" i="15"/>
  <c r="T623" i="15"/>
  <c r="V623" i="15"/>
  <c r="S543" i="15"/>
  <c r="W543" i="15"/>
  <c r="V543" i="15"/>
  <c r="T543" i="15"/>
  <c r="U543" i="15"/>
  <c r="S307" i="15"/>
  <c r="V307" i="15"/>
  <c r="W307" i="15"/>
  <c r="T307" i="15"/>
  <c r="U307" i="15"/>
  <c r="S254" i="15"/>
  <c r="W254" i="15"/>
  <c r="V254" i="15"/>
  <c r="T254" i="15"/>
  <c r="U254" i="15"/>
  <c r="S528" i="15"/>
  <c r="V528" i="15"/>
  <c r="W528" i="15"/>
  <c r="U528" i="15"/>
  <c r="T528" i="15"/>
  <c r="S617" i="15"/>
  <c r="W617" i="15"/>
  <c r="U617" i="15"/>
  <c r="T617" i="15"/>
  <c r="V617" i="15"/>
  <c r="W292" i="15"/>
  <c r="U292" i="15"/>
  <c r="V292" i="15"/>
  <c r="T292" i="15"/>
  <c r="S594" i="15"/>
  <c r="W594" i="15"/>
  <c r="V594" i="15"/>
  <c r="T594" i="15"/>
  <c r="U594" i="15"/>
  <c r="W130" i="15"/>
  <c r="V130" i="15"/>
  <c r="U130" i="15"/>
  <c r="T130" i="15"/>
  <c r="S386" i="15"/>
  <c r="U386" i="15"/>
  <c r="W386" i="15"/>
  <c r="V386" i="15"/>
  <c r="T386" i="15"/>
  <c r="S36" i="15"/>
  <c r="W36" i="15"/>
  <c r="V36" i="15"/>
  <c r="T36" i="15"/>
  <c r="U36" i="15"/>
  <c r="W214" i="15"/>
  <c r="V214" i="15"/>
  <c r="T214" i="15"/>
  <c r="U214" i="15"/>
  <c r="T203" i="15"/>
  <c r="V203" i="15"/>
  <c r="U203" i="15"/>
  <c r="W203" i="15"/>
  <c r="V560" i="15"/>
  <c r="W560" i="15"/>
  <c r="U560" i="15"/>
  <c r="T560" i="15"/>
  <c r="S302" i="15"/>
  <c r="W302" i="15"/>
  <c r="U302" i="15"/>
  <c r="T302" i="15"/>
  <c r="V302" i="15"/>
  <c r="S529" i="15"/>
  <c r="W529" i="15"/>
  <c r="V529" i="15"/>
  <c r="U529" i="15"/>
  <c r="T529" i="15"/>
  <c r="S340" i="15"/>
  <c r="W340" i="15"/>
  <c r="V340" i="15"/>
  <c r="T340" i="15"/>
  <c r="U340" i="15"/>
  <c r="S204" i="15"/>
  <c r="V204" i="15"/>
  <c r="W204" i="15"/>
  <c r="T204" i="15"/>
  <c r="U204" i="15"/>
  <c r="S334" i="15"/>
  <c r="W334" i="15"/>
  <c r="V334" i="15"/>
  <c r="U334" i="15"/>
  <c r="T334" i="15"/>
  <c r="S497" i="15"/>
  <c r="W497" i="15"/>
  <c r="U497" i="15"/>
  <c r="T497" i="15"/>
  <c r="V497" i="15"/>
  <c r="S221" i="15"/>
  <c r="W221" i="15"/>
  <c r="U221" i="15"/>
  <c r="V221" i="15"/>
  <c r="T221" i="15"/>
  <c r="S71" i="15"/>
  <c r="W71" i="15"/>
  <c r="T71" i="15"/>
  <c r="V71" i="15"/>
  <c r="U71" i="15"/>
  <c r="S309" i="15"/>
  <c r="T309" i="15"/>
  <c r="W309" i="15"/>
  <c r="V309" i="15"/>
  <c r="U309" i="15"/>
  <c r="S135" i="15"/>
  <c r="V135" i="15"/>
  <c r="W135" i="15"/>
  <c r="T135" i="15"/>
  <c r="U135" i="15"/>
  <c r="S613" i="15"/>
  <c r="W613" i="15"/>
  <c r="U613" i="15"/>
  <c r="V613" i="15"/>
  <c r="T613" i="15"/>
  <c r="S373" i="15"/>
  <c r="W373" i="15"/>
  <c r="U373" i="15"/>
  <c r="T373" i="15"/>
  <c r="V373" i="15"/>
  <c r="S419" i="15"/>
  <c r="W419" i="15"/>
  <c r="V419" i="15"/>
  <c r="U419" i="15"/>
  <c r="T419" i="15"/>
  <c r="S281" i="15"/>
  <c r="U281" i="15"/>
  <c r="T281" i="15"/>
  <c r="W281" i="15"/>
  <c r="V281" i="15"/>
  <c r="V553" i="15"/>
  <c r="W553" i="15"/>
  <c r="T553" i="15"/>
  <c r="U553" i="15"/>
  <c r="S328" i="15"/>
  <c r="U328" i="15"/>
  <c r="W328" i="15"/>
  <c r="V328" i="15"/>
  <c r="T328" i="15"/>
  <c r="W441" i="15"/>
  <c r="V441" i="15"/>
  <c r="U441" i="15"/>
  <c r="T441" i="15"/>
  <c r="W554" i="15"/>
  <c r="V554" i="15"/>
  <c r="U554" i="15"/>
  <c r="T554" i="15"/>
  <c r="W33" i="15"/>
  <c r="V33" i="15"/>
  <c r="U33" i="15"/>
  <c r="T33" i="15"/>
  <c r="W622" i="15"/>
  <c r="U622" i="15"/>
  <c r="T622" i="15"/>
  <c r="V622" i="15"/>
  <c r="V589" i="15"/>
  <c r="W589" i="15"/>
  <c r="T589" i="15"/>
  <c r="U589" i="15"/>
  <c r="S261" i="15"/>
  <c r="V261" i="15"/>
  <c r="T261" i="15"/>
  <c r="U261" i="15"/>
  <c r="W261" i="15"/>
  <c r="S84" i="15"/>
  <c r="W84" i="15"/>
  <c r="V84" i="15"/>
  <c r="U84" i="15"/>
  <c r="T84" i="15"/>
  <c r="S96" i="15"/>
  <c r="W96" i="15"/>
  <c r="T96" i="15"/>
  <c r="V96" i="15"/>
  <c r="U96" i="15"/>
  <c r="S519" i="15"/>
  <c r="W519" i="15"/>
  <c r="T519" i="15"/>
  <c r="V519" i="15"/>
  <c r="U519" i="15"/>
  <c r="V384" i="15"/>
  <c r="U384" i="15"/>
  <c r="T384" i="15"/>
  <c r="W384" i="15"/>
  <c r="S590" i="15"/>
  <c r="W590" i="15"/>
  <c r="U590" i="15"/>
  <c r="V590" i="15"/>
  <c r="T590" i="15"/>
  <c r="S442" i="15"/>
  <c r="V442" i="15"/>
  <c r="U442" i="15"/>
  <c r="W442" i="15"/>
  <c r="T442" i="15"/>
  <c r="S209" i="15"/>
  <c r="T209" i="15"/>
  <c r="W209" i="15"/>
  <c r="U209" i="15"/>
  <c r="V209" i="15"/>
  <c r="S450" i="15"/>
  <c r="V450" i="15"/>
  <c r="W450" i="15"/>
  <c r="T450" i="15"/>
  <c r="U450" i="15"/>
  <c r="S434" i="15"/>
  <c r="W434" i="15"/>
  <c r="V434" i="15"/>
  <c r="T434" i="15"/>
  <c r="U434" i="15"/>
  <c r="W520" i="15"/>
  <c r="T520" i="15"/>
  <c r="U520" i="15"/>
  <c r="V520" i="15"/>
  <c r="V569" i="15"/>
  <c r="W569" i="15"/>
  <c r="T569" i="15"/>
  <c r="U569" i="15"/>
  <c r="S95" i="15"/>
  <c r="U95" i="15"/>
  <c r="V95" i="15"/>
  <c r="T95" i="15"/>
  <c r="W95" i="15"/>
  <c r="S454" i="15"/>
  <c r="W454" i="15"/>
  <c r="U454" i="15"/>
  <c r="V454" i="15"/>
  <c r="T454" i="15"/>
  <c r="S111" i="15"/>
  <c r="U111" i="15"/>
  <c r="V111" i="15"/>
  <c r="T111" i="15"/>
  <c r="W111" i="15"/>
  <c r="S394" i="15"/>
  <c r="V394" i="15"/>
  <c r="W394" i="15"/>
  <c r="U394" i="15"/>
  <c r="T394" i="15"/>
  <c r="S398" i="15"/>
  <c r="T398" i="15"/>
  <c r="U398" i="15"/>
  <c r="V398" i="15"/>
  <c r="W398" i="15"/>
  <c r="S627" i="15"/>
  <c r="V627" i="15"/>
  <c r="U627" i="15"/>
  <c r="T627" i="15"/>
  <c r="W627" i="15"/>
  <c r="S607" i="15"/>
  <c r="W607" i="15"/>
  <c r="U607" i="15"/>
  <c r="T607" i="15"/>
  <c r="V607" i="15"/>
  <c r="S194" i="15"/>
  <c r="V194" i="15"/>
  <c r="W194" i="15"/>
  <c r="U194" i="15"/>
  <c r="T194" i="15"/>
  <c r="S228" i="15"/>
  <c r="W228" i="15"/>
  <c r="U228" i="15"/>
  <c r="V228" i="15"/>
  <c r="T228" i="15"/>
  <c r="S260" i="15"/>
  <c r="W260" i="15"/>
  <c r="U260" i="15"/>
  <c r="T260" i="15"/>
  <c r="V260" i="15"/>
  <c r="S428" i="15"/>
  <c r="W428" i="15"/>
  <c r="V428" i="15"/>
  <c r="T428" i="15"/>
  <c r="U428" i="15"/>
  <c r="S628" i="15"/>
  <c r="V628" i="15"/>
  <c r="U628" i="15"/>
  <c r="W628" i="15"/>
  <c r="T628" i="15"/>
  <c r="S78" i="15"/>
  <c r="W78" i="15"/>
  <c r="U78" i="15"/>
  <c r="T78" i="15"/>
  <c r="V78" i="15"/>
  <c r="S321" i="15"/>
  <c r="W321" i="15"/>
  <c r="U321" i="15"/>
  <c r="T321" i="15"/>
  <c r="V321" i="15"/>
  <c r="S161" i="15"/>
  <c r="W161" i="15"/>
  <c r="V161" i="15"/>
  <c r="U161" i="15"/>
  <c r="T161" i="15"/>
  <c r="S66" i="15"/>
  <c r="U66" i="15"/>
  <c r="T66" i="15"/>
  <c r="W66" i="15"/>
  <c r="V66" i="15"/>
  <c r="S615" i="15"/>
  <c r="W615" i="15"/>
  <c r="V615" i="15"/>
  <c r="T615" i="15"/>
  <c r="U615" i="15"/>
  <c r="W23" i="15"/>
  <c r="U23" i="15"/>
  <c r="T23" i="15"/>
  <c r="V23" i="15"/>
  <c r="V576" i="15"/>
  <c r="U576" i="15"/>
  <c r="W576" i="15"/>
  <c r="T576" i="15"/>
  <c r="W147" i="15"/>
  <c r="U147" i="15"/>
  <c r="V147" i="15"/>
  <c r="T147" i="15"/>
  <c r="U372" i="15"/>
  <c r="T372" i="15"/>
  <c r="W372" i="15"/>
  <c r="V372" i="15"/>
  <c r="S563" i="15"/>
  <c r="U563" i="15"/>
  <c r="V563" i="15"/>
  <c r="W563" i="15"/>
  <c r="T563" i="15"/>
  <c r="V104" i="15"/>
  <c r="T104" i="15"/>
  <c r="W104" i="15"/>
  <c r="U104" i="15"/>
  <c r="S199" i="15"/>
  <c r="W199" i="15"/>
  <c r="U199" i="15"/>
  <c r="V199" i="15"/>
  <c r="T199" i="15"/>
  <c r="S144" i="15"/>
  <c r="V144" i="15"/>
  <c r="W144" i="15"/>
  <c r="U144" i="15"/>
  <c r="T144" i="15"/>
  <c r="S374" i="15"/>
  <c r="U374" i="15"/>
  <c r="V374" i="15"/>
  <c r="T374" i="15"/>
  <c r="W374" i="15"/>
  <c r="V174" i="15"/>
  <c r="U174" i="15"/>
  <c r="W174" i="15"/>
  <c r="T174" i="15"/>
  <c r="S379" i="15"/>
  <c r="W379" i="15"/>
  <c r="V379" i="15"/>
  <c r="U379" i="15"/>
  <c r="T379" i="15"/>
  <c r="S638" i="15"/>
  <c r="W638" i="15"/>
  <c r="V638" i="15"/>
  <c r="U638" i="15"/>
  <c r="T638" i="15"/>
  <c r="S208" i="15"/>
  <c r="W208" i="15"/>
  <c r="U208" i="15"/>
  <c r="V208" i="15"/>
  <c r="T208" i="15"/>
  <c r="V537" i="15"/>
  <c r="U537" i="15"/>
  <c r="W537" i="15"/>
  <c r="T537" i="15"/>
  <c r="V452" i="15"/>
  <c r="W452" i="15"/>
  <c r="U452" i="15"/>
  <c r="T452" i="15"/>
  <c r="S349" i="15"/>
  <c r="W349" i="15"/>
  <c r="U349" i="15"/>
  <c r="V349" i="15"/>
  <c r="T349" i="15"/>
  <c r="S205" i="15"/>
  <c r="W205" i="15"/>
  <c r="U205" i="15"/>
  <c r="V205" i="15"/>
  <c r="T205" i="15"/>
  <c r="S237" i="15"/>
  <c r="W237" i="15"/>
  <c r="T237" i="15"/>
  <c r="V237" i="15"/>
  <c r="U237" i="15"/>
  <c r="S244" i="15"/>
  <c r="U244" i="15"/>
  <c r="W244" i="15"/>
  <c r="T244" i="15"/>
  <c r="V244" i="15"/>
  <c r="S87" i="15"/>
  <c r="W87" i="15"/>
  <c r="U87" i="15"/>
  <c r="V87" i="15"/>
  <c r="T87" i="15"/>
  <c r="S37" i="15"/>
  <c r="W37" i="15"/>
  <c r="T37" i="15"/>
  <c r="U37" i="15"/>
  <c r="V37" i="15"/>
  <c r="S291" i="15"/>
  <c r="V291" i="15"/>
  <c r="U291" i="15"/>
  <c r="W291" i="15"/>
  <c r="T291" i="15"/>
  <c r="S435" i="15"/>
  <c r="W435" i="15"/>
  <c r="V435" i="15"/>
  <c r="U435" i="15"/>
  <c r="T435" i="15"/>
  <c r="S39" i="15"/>
  <c r="U39" i="15"/>
  <c r="W39" i="15"/>
  <c r="V39" i="15"/>
  <c r="T39" i="15"/>
  <c r="S181" i="15"/>
  <c r="W181" i="15"/>
  <c r="V181" i="15"/>
  <c r="U181" i="15"/>
  <c r="T181" i="15"/>
  <c r="S177" i="15"/>
  <c r="T177" i="15"/>
  <c r="W177" i="15"/>
  <c r="U177" i="15"/>
  <c r="V177" i="15"/>
  <c r="S361" i="15"/>
  <c r="U361" i="15"/>
  <c r="V361" i="15"/>
  <c r="W361" i="15"/>
  <c r="T361" i="15"/>
  <c r="S178" i="15"/>
  <c r="W178" i="15"/>
  <c r="T178" i="15"/>
  <c r="U178" i="15"/>
  <c r="V178" i="15"/>
  <c r="U546" i="15"/>
  <c r="V546" i="15"/>
  <c r="W546" i="15"/>
  <c r="T546" i="15"/>
  <c r="V606" i="15"/>
  <c r="W606" i="15"/>
  <c r="U606" i="15"/>
  <c r="T606" i="15"/>
  <c r="S173" i="15"/>
  <c r="W173" i="15"/>
  <c r="V173" i="15"/>
  <c r="U173" i="15"/>
  <c r="T173" i="15"/>
  <c r="S582" i="15"/>
  <c r="V582" i="15"/>
  <c r="T582" i="15"/>
  <c r="U582" i="15"/>
  <c r="W582" i="15"/>
  <c r="S509" i="15"/>
  <c r="T509" i="15"/>
  <c r="V509" i="15"/>
  <c r="U509" i="15"/>
  <c r="W509" i="15"/>
  <c r="V99" i="15"/>
  <c r="W99" i="15"/>
  <c r="T99" i="15"/>
  <c r="U99" i="15"/>
  <c r="U423" i="15"/>
  <c r="W423" i="15"/>
  <c r="V423" i="15"/>
  <c r="T423" i="15"/>
  <c r="W525" i="15"/>
  <c r="V525" i="15"/>
  <c r="T525" i="15"/>
  <c r="U525" i="15"/>
  <c r="S362" i="15"/>
  <c r="W362" i="15"/>
  <c r="U362" i="15"/>
  <c r="T362" i="15"/>
  <c r="V362" i="15"/>
  <c r="S378" i="15"/>
  <c r="V378" i="15"/>
  <c r="U378" i="15"/>
  <c r="W378" i="15"/>
  <c r="T378" i="15"/>
  <c r="T90" i="15"/>
  <c r="U90" i="15"/>
  <c r="V90" i="15"/>
  <c r="W90" i="15"/>
  <c r="S94" i="15"/>
  <c r="W94" i="15"/>
  <c r="V94" i="15"/>
  <c r="U94" i="15"/>
  <c r="T94" i="15"/>
  <c r="S538" i="15"/>
  <c r="W538" i="15"/>
  <c r="V538" i="15"/>
  <c r="U538" i="15"/>
  <c r="T538" i="15"/>
  <c r="S103" i="15"/>
  <c r="W103" i="15"/>
  <c r="U103" i="15"/>
  <c r="T103" i="15"/>
  <c r="V103" i="15"/>
  <c r="W504" i="15"/>
  <c r="U504" i="15"/>
  <c r="V504" i="15"/>
  <c r="T504" i="15"/>
  <c r="S154" i="15"/>
  <c r="W154" i="15"/>
  <c r="V154" i="15"/>
  <c r="U154" i="15"/>
  <c r="T154" i="15"/>
  <c r="S83" i="15"/>
  <c r="V83" i="15"/>
  <c r="W83" i="15"/>
  <c r="U83" i="15"/>
  <c r="T83" i="15"/>
  <c r="S609" i="15"/>
  <c r="U609" i="15"/>
  <c r="V609" i="15"/>
  <c r="T609" i="15"/>
  <c r="W609" i="15"/>
  <c r="S32" i="15"/>
  <c r="W32" i="15"/>
  <c r="U32" i="15"/>
  <c r="V32" i="15"/>
  <c r="T32" i="15"/>
  <c r="S41" i="15"/>
  <c r="U41" i="15"/>
  <c r="T41" i="15"/>
  <c r="V41" i="15"/>
  <c r="W41" i="15"/>
  <c r="S619" i="15"/>
  <c r="W619" i="15"/>
  <c r="U619" i="15"/>
  <c r="V619" i="15"/>
  <c r="T619" i="15"/>
  <c r="S381" i="15"/>
  <c r="U381" i="15"/>
  <c r="W381" i="15"/>
  <c r="T381" i="15"/>
  <c r="V381" i="15"/>
  <c r="S490" i="15"/>
  <c r="W490" i="15"/>
  <c r="T490" i="15"/>
  <c r="U490" i="15"/>
  <c r="V490" i="15"/>
  <c r="S245" i="15"/>
  <c r="W245" i="15"/>
  <c r="V245" i="15"/>
  <c r="U245" i="15"/>
  <c r="T245" i="15"/>
  <c r="S530" i="15"/>
  <c r="T530" i="15"/>
  <c r="W530" i="15"/>
  <c r="V530" i="15"/>
  <c r="U530" i="15"/>
  <c r="S20" i="15"/>
  <c r="W20" i="15"/>
  <c r="T20" i="15"/>
  <c r="V20" i="15"/>
  <c r="U20" i="15"/>
  <c r="S13" i="15"/>
  <c r="V13" i="15"/>
  <c r="T13" i="15"/>
  <c r="W13" i="15"/>
  <c r="U13" i="15"/>
  <c r="W437" i="15"/>
  <c r="V437" i="15"/>
  <c r="U437" i="15"/>
  <c r="T437" i="15"/>
  <c r="U286" i="15"/>
  <c r="T286" i="15"/>
  <c r="W286" i="15"/>
  <c r="V286" i="15"/>
  <c r="W58" i="15"/>
  <c r="T58" i="15"/>
  <c r="U58" i="15"/>
  <c r="V58" i="15"/>
  <c r="T547" i="15"/>
  <c r="V547" i="15"/>
  <c r="W547" i="15"/>
  <c r="U547" i="15"/>
  <c r="S601" i="15"/>
  <c r="V601" i="15"/>
  <c r="T601" i="15"/>
  <c r="U601" i="15"/>
  <c r="W601" i="15"/>
  <c r="W54" i="15"/>
  <c r="U54" i="15"/>
  <c r="V54" i="15"/>
  <c r="T54" i="15"/>
  <c r="S308" i="15"/>
  <c r="U308" i="15"/>
  <c r="W308" i="15"/>
  <c r="T308" i="15"/>
  <c r="V308" i="15"/>
  <c r="S570" i="15"/>
  <c r="W570" i="15"/>
  <c r="T570" i="15"/>
  <c r="U570" i="15"/>
  <c r="V570" i="15"/>
  <c r="W448" i="15"/>
  <c r="V448" i="15"/>
  <c r="T448" i="15"/>
  <c r="U448" i="15"/>
  <c r="S465" i="15"/>
  <c r="W465" i="15"/>
  <c r="U465" i="15"/>
  <c r="V465" i="15"/>
  <c r="T465" i="15"/>
  <c r="T251" i="15"/>
  <c r="W251" i="15"/>
  <c r="V251" i="15"/>
  <c r="U251" i="15"/>
  <c r="S215" i="15"/>
  <c r="W215" i="15"/>
  <c r="U215" i="15"/>
  <c r="T215" i="15"/>
  <c r="V215" i="15"/>
  <c r="S405" i="15"/>
  <c r="U405" i="15"/>
  <c r="V405" i="15"/>
  <c r="T405" i="15"/>
  <c r="W405" i="15"/>
  <c r="S325" i="15"/>
  <c r="W325" i="15"/>
  <c r="V325" i="15"/>
  <c r="T325" i="15"/>
  <c r="U325" i="15"/>
  <c r="S29" i="15"/>
  <c r="U29" i="15"/>
  <c r="V29" i="15"/>
  <c r="T29" i="15"/>
  <c r="W29" i="15"/>
  <c r="S91" i="15"/>
  <c r="U91" i="15"/>
  <c r="W91" i="15"/>
  <c r="V91" i="15"/>
  <c r="T91" i="15"/>
  <c r="S255" i="15"/>
  <c r="T255" i="15"/>
  <c r="W255" i="15"/>
  <c r="V255" i="15"/>
  <c r="U255" i="15"/>
  <c r="S514" i="15"/>
  <c r="W514" i="15"/>
  <c r="V514" i="15"/>
  <c r="U514" i="15"/>
  <c r="T514" i="15"/>
  <c r="S542" i="15"/>
  <c r="W542" i="15"/>
  <c r="V542" i="15"/>
  <c r="U542" i="15"/>
  <c r="T542" i="15"/>
  <c r="S136" i="15"/>
  <c r="W136" i="15"/>
  <c r="V136" i="15"/>
  <c r="T136" i="15"/>
  <c r="U136" i="15"/>
  <c r="S27" i="15"/>
  <c r="U27" i="15"/>
  <c r="W27" i="15"/>
  <c r="V27" i="15"/>
  <c r="T27" i="15"/>
  <c r="S433" i="15"/>
  <c r="V433" i="15"/>
  <c r="U433" i="15"/>
  <c r="W433" i="15"/>
  <c r="T433" i="15"/>
  <c r="S15" i="15"/>
  <c r="V15" i="15"/>
  <c r="U15" i="15"/>
  <c r="W15" i="15"/>
  <c r="T15" i="15"/>
  <c r="V305" i="15"/>
  <c r="W305" i="15"/>
  <c r="T305" i="15"/>
  <c r="U305" i="15"/>
  <c r="V289" i="15"/>
  <c r="T289" i="15"/>
  <c r="W289" i="15"/>
  <c r="U289" i="15"/>
  <c r="S330" i="15"/>
  <c r="W330" i="15"/>
  <c r="T330" i="15"/>
  <c r="U330" i="15"/>
  <c r="V330" i="15"/>
  <c r="S38" i="15"/>
  <c r="V38" i="15"/>
  <c r="W38" i="15"/>
  <c r="U38" i="15"/>
  <c r="T38" i="15"/>
  <c r="W92" i="15"/>
  <c r="V92" i="15"/>
  <c r="U92" i="15"/>
  <c r="T92" i="15"/>
  <c r="T343" i="15"/>
  <c r="V343" i="15"/>
  <c r="U343" i="15"/>
  <c r="W343" i="15"/>
  <c r="V187" i="15"/>
  <c r="W187" i="15"/>
  <c r="T187" i="15"/>
  <c r="U187" i="15"/>
  <c r="W578" i="15"/>
  <c r="U578" i="15"/>
  <c r="V578" i="15"/>
  <c r="T578" i="15"/>
  <c r="S449" i="15"/>
  <c r="W449" i="15"/>
  <c r="U449" i="15"/>
  <c r="T449" i="15"/>
  <c r="V449" i="15"/>
  <c r="S246" i="15"/>
  <c r="V246" i="15"/>
  <c r="U246" i="15"/>
  <c r="T246" i="15"/>
  <c r="W246" i="15"/>
  <c r="S73" i="15"/>
  <c r="W73" i="15"/>
  <c r="V73" i="15"/>
  <c r="U73" i="15"/>
  <c r="T73" i="15"/>
  <c r="S88" i="15"/>
  <c r="W88" i="15"/>
  <c r="U88" i="15"/>
  <c r="T88" i="15"/>
  <c r="V88" i="15"/>
  <c r="S618" i="15"/>
  <c r="W618" i="15"/>
  <c r="V618" i="15"/>
  <c r="T618" i="15"/>
  <c r="U618" i="15"/>
  <c r="S98" i="15"/>
  <c r="W98" i="15"/>
  <c r="V98" i="15"/>
  <c r="T98" i="15"/>
  <c r="U98" i="15"/>
  <c r="S635" i="15"/>
  <c r="T635" i="15"/>
  <c r="V635" i="15"/>
  <c r="U635" i="15"/>
  <c r="W635" i="15"/>
  <c r="U18" i="15"/>
  <c r="T18" i="15"/>
  <c r="W18" i="15"/>
  <c r="V18" i="15"/>
  <c r="V636" i="15"/>
  <c r="W636" i="15"/>
  <c r="U636" i="15"/>
  <c r="T636" i="15"/>
  <c r="S436" i="15"/>
  <c r="V436" i="15"/>
  <c r="U436" i="15"/>
  <c r="W436" i="15"/>
  <c r="T436" i="15"/>
  <c r="V476" i="15"/>
  <c r="W476" i="15"/>
  <c r="U476" i="15"/>
  <c r="T476" i="15"/>
  <c r="S548" i="15"/>
  <c r="W548" i="15"/>
  <c r="V548" i="15"/>
  <c r="U548" i="15"/>
  <c r="T548" i="15"/>
  <c r="S625" i="15"/>
  <c r="T625" i="15"/>
  <c r="W625" i="15"/>
  <c r="V625" i="15"/>
  <c r="U625" i="15"/>
  <c r="S306" i="15"/>
  <c r="U306" i="15"/>
  <c r="T306" i="15"/>
  <c r="W306" i="15"/>
  <c r="V306" i="15"/>
  <c r="S21" i="15"/>
  <c r="T21" i="15"/>
  <c r="V21" i="15"/>
  <c r="U21" i="15"/>
  <c r="W21" i="15"/>
  <c r="S466" i="15"/>
  <c r="U466" i="15"/>
  <c r="T466" i="15"/>
  <c r="V466" i="15"/>
  <c r="W466" i="15"/>
  <c r="S59" i="15"/>
  <c r="U59" i="15"/>
  <c r="W59" i="15"/>
  <c r="T59" i="15"/>
  <c r="V59" i="15"/>
  <c r="S114" i="15"/>
  <c r="V114" i="15"/>
  <c r="W114" i="15"/>
  <c r="U114" i="15"/>
  <c r="T114" i="15"/>
  <c r="S34" i="15"/>
  <c r="V34" i="15"/>
  <c r="U34" i="15"/>
  <c r="W34" i="15"/>
  <c r="T34" i="15"/>
  <c r="S388" i="15"/>
  <c r="W388" i="15"/>
  <c r="V388" i="15"/>
  <c r="U388" i="15"/>
  <c r="T388" i="15"/>
  <c r="S348" i="15"/>
  <c r="U348" i="15"/>
  <c r="V348" i="15"/>
  <c r="W348" i="15"/>
  <c r="T348" i="15"/>
  <c r="S507" i="15"/>
  <c r="V507" i="15"/>
  <c r="W507" i="15"/>
  <c r="T507" i="15"/>
  <c r="U507" i="15"/>
  <c r="S262" i="15"/>
  <c r="W262" i="15"/>
  <c r="V262" i="15"/>
  <c r="T262" i="15"/>
  <c r="U262" i="15"/>
  <c r="S451" i="15"/>
  <c r="W451" i="15"/>
  <c r="U451" i="15"/>
  <c r="T451" i="15"/>
  <c r="V451" i="15"/>
  <c r="S169" i="15"/>
  <c r="W169" i="15"/>
  <c r="V169" i="15"/>
  <c r="U169" i="15"/>
  <c r="T169" i="15"/>
  <c r="S304" i="15"/>
  <c r="V304" i="15"/>
  <c r="W304" i="15"/>
  <c r="U304" i="15"/>
  <c r="T304" i="15"/>
  <c r="S370" i="15"/>
  <c r="W370" i="15"/>
  <c r="V370" i="15"/>
  <c r="U370" i="15"/>
  <c r="T370" i="15"/>
  <c r="S492" i="15"/>
  <c r="V492" i="15"/>
  <c r="W492" i="15"/>
  <c r="T492" i="15"/>
  <c r="U492" i="15"/>
  <c r="S611" i="15"/>
  <c r="U611" i="15"/>
  <c r="T611" i="15"/>
  <c r="W611" i="15"/>
  <c r="V611" i="15"/>
  <c r="W17" i="15"/>
  <c r="U17" i="15"/>
  <c r="T17" i="15"/>
  <c r="V17" i="15"/>
  <c r="S170" i="15"/>
  <c r="W170" i="15"/>
  <c r="T170" i="15"/>
  <c r="U170" i="15"/>
  <c r="V170" i="15"/>
  <c r="W631" i="15"/>
  <c r="U631" i="15"/>
  <c r="T631" i="15"/>
  <c r="V631" i="15"/>
  <c r="S397" i="15"/>
  <c r="U397" i="15"/>
  <c r="V397" i="15"/>
  <c r="W397" i="15"/>
  <c r="T397" i="15"/>
  <c r="S329" i="15"/>
  <c r="T329" i="15"/>
  <c r="V329" i="15"/>
  <c r="U329" i="15"/>
  <c r="W329" i="15"/>
  <c r="W201" i="15"/>
  <c r="V201" i="15"/>
  <c r="U201" i="15"/>
  <c r="T201" i="15"/>
  <c r="W140" i="15"/>
  <c r="V140" i="15"/>
  <c r="U140" i="15"/>
  <c r="T140" i="15"/>
  <c r="U584" i="15"/>
  <c r="W584" i="15"/>
  <c r="V584" i="15"/>
  <c r="T584" i="15"/>
  <c r="U31" i="15"/>
  <c r="T31" i="15"/>
  <c r="W31" i="15"/>
  <c r="V31" i="15"/>
  <c r="V614" i="15"/>
  <c r="T614" i="15"/>
  <c r="W614" i="15"/>
  <c r="U614" i="15"/>
  <c r="V557" i="15"/>
  <c r="W557" i="15"/>
  <c r="T557" i="15"/>
  <c r="U557" i="15"/>
  <c r="S573" i="15"/>
  <c r="U573" i="15"/>
  <c r="W573" i="15"/>
  <c r="T573" i="15"/>
  <c r="V573" i="15"/>
  <c r="S97" i="15"/>
  <c r="U97" i="15"/>
  <c r="T97" i="15"/>
  <c r="W97" i="15"/>
  <c r="V97" i="15"/>
  <c r="W592" i="15"/>
  <c r="T592" i="15"/>
  <c r="V592" i="15"/>
  <c r="U592" i="15"/>
  <c r="S72" i="15"/>
  <c r="V72" i="15"/>
  <c r="W72" i="15"/>
  <c r="U72" i="15"/>
  <c r="T72" i="15"/>
  <c r="S65" i="15"/>
  <c r="V65" i="15"/>
  <c r="U65" i="15"/>
  <c r="W65" i="15"/>
  <c r="T65" i="15"/>
  <c r="S218" i="15"/>
  <c r="W218" i="15"/>
  <c r="V218" i="15"/>
  <c r="T218" i="15"/>
  <c r="U218" i="15"/>
  <c r="S285" i="15"/>
  <c r="W285" i="15"/>
  <c r="U285" i="15"/>
  <c r="V285" i="15"/>
  <c r="T285" i="15"/>
  <c r="S26" i="15"/>
  <c r="U26" i="15"/>
  <c r="V26" i="15"/>
  <c r="W26" i="15"/>
  <c r="T26" i="15"/>
  <c r="S259" i="15"/>
  <c r="U259" i="15"/>
  <c r="W259" i="15"/>
  <c r="T259" i="15"/>
  <c r="V259" i="15"/>
  <c r="T258" i="15"/>
  <c r="U258" i="15"/>
  <c r="V258" i="15"/>
  <c r="W258" i="15"/>
  <c r="S358" i="15"/>
  <c r="V358" i="15"/>
  <c r="W358" i="15"/>
  <c r="U358" i="15"/>
  <c r="T358" i="15"/>
  <c r="S355" i="15"/>
  <c r="V355" i="15"/>
  <c r="T355" i="15"/>
  <c r="W355" i="15"/>
  <c r="U355" i="15"/>
  <c r="S526" i="15"/>
  <c r="V526" i="15"/>
  <c r="W526" i="15"/>
  <c r="U526" i="15"/>
  <c r="T526" i="15"/>
  <c r="S485" i="15"/>
  <c r="V485" i="15"/>
  <c r="W485" i="15"/>
  <c r="T485" i="15"/>
  <c r="U485" i="15"/>
  <c r="S242" i="15"/>
  <c r="W242" i="15"/>
  <c r="T242" i="15"/>
  <c r="V242" i="15"/>
  <c r="U242" i="15"/>
  <c r="W365" i="15"/>
  <c r="U365" i="15"/>
  <c r="V365" i="15"/>
  <c r="T365" i="15"/>
  <c r="V60" i="15"/>
  <c r="T60" i="15"/>
  <c r="W60" i="15"/>
  <c r="U60" i="15"/>
  <c r="W247" i="15"/>
  <c r="V247" i="15"/>
  <c r="U247" i="15"/>
  <c r="T247" i="15"/>
  <c r="W536" i="15"/>
  <c r="V536" i="15"/>
  <c r="T536" i="15"/>
  <c r="U536" i="15"/>
  <c r="S119" i="15"/>
  <c r="U119" i="15"/>
  <c r="W119" i="15"/>
  <c r="V119" i="15"/>
  <c r="T119" i="15"/>
  <c r="S85" i="15"/>
  <c r="U85" i="15"/>
  <c r="W85" i="15"/>
  <c r="V85" i="15"/>
  <c r="T85" i="15"/>
  <c r="S239" i="15"/>
  <c r="T239" i="15"/>
  <c r="U239" i="15"/>
  <c r="W239" i="15"/>
  <c r="V239" i="15"/>
  <c r="S430" i="15"/>
  <c r="V430" i="15"/>
  <c r="W430" i="15"/>
  <c r="T430" i="15"/>
  <c r="U430" i="15"/>
  <c r="S376" i="15"/>
  <c r="U376" i="15"/>
  <c r="T376" i="15"/>
  <c r="W376" i="15"/>
  <c r="V376" i="15"/>
  <c r="S225" i="15"/>
  <c r="W225" i="15"/>
  <c r="U225" i="15"/>
  <c r="T225" i="15"/>
  <c r="V225" i="15"/>
  <c r="S632" i="15"/>
  <c r="V632" i="15"/>
  <c r="W632" i="15"/>
  <c r="U632" i="15"/>
  <c r="T632" i="15"/>
  <c r="S238" i="15"/>
  <c r="W238" i="15"/>
  <c r="V238" i="15"/>
  <c r="U238" i="15"/>
  <c r="T238" i="15"/>
  <c r="S583" i="15"/>
  <c r="V583" i="15"/>
  <c r="W583" i="15"/>
  <c r="U583" i="15"/>
  <c r="T583" i="15"/>
  <c r="S531" i="15"/>
  <c r="T531" i="15"/>
  <c r="W531" i="15"/>
  <c r="U531" i="15"/>
  <c r="V531" i="15"/>
  <c r="S421" i="15"/>
  <c r="V421" i="15"/>
  <c r="T421" i="15"/>
  <c r="W421" i="15"/>
  <c r="U421" i="15"/>
  <c r="U539" i="15"/>
  <c r="T539" i="15"/>
  <c r="W539" i="15"/>
  <c r="V539" i="15"/>
  <c r="V401" i="15"/>
  <c r="U401" i="15"/>
  <c r="T401" i="15"/>
  <c r="W401" i="15"/>
  <c r="S577" i="15"/>
  <c r="W577" i="15"/>
  <c r="V577" i="15"/>
  <c r="T577" i="15"/>
  <c r="U577" i="15"/>
  <c r="W562" i="15"/>
  <c r="V562" i="15"/>
  <c r="T562" i="15"/>
  <c r="U562" i="15"/>
  <c r="S605" i="15"/>
  <c r="W605" i="15"/>
  <c r="U605" i="15"/>
  <c r="V605" i="15"/>
  <c r="T605" i="15"/>
  <c r="V588" i="15"/>
  <c r="T588" i="15"/>
  <c r="W588" i="15"/>
  <c r="U588" i="15"/>
  <c r="S440" i="15"/>
  <c r="W440" i="15"/>
  <c r="U440" i="15"/>
  <c r="V440" i="15"/>
  <c r="T440" i="15"/>
  <c r="W318" i="15"/>
  <c r="U318" i="15"/>
  <c r="V318" i="15"/>
  <c r="T318" i="15"/>
  <c r="V459" i="15"/>
  <c r="T459" i="15"/>
  <c r="W459" i="15"/>
  <c r="U459" i="15"/>
  <c r="S251" i="15"/>
  <c r="S354" i="15"/>
  <c r="U354" i="15"/>
  <c r="T354" i="15"/>
  <c r="W354" i="15"/>
  <c r="V354" i="15"/>
  <c r="S279" i="15"/>
  <c r="W279" i="15"/>
  <c r="U279" i="15"/>
  <c r="T279" i="15"/>
  <c r="V279" i="15"/>
  <c r="S67" i="15"/>
  <c r="U67" i="15"/>
  <c r="T67" i="15"/>
  <c r="W67" i="15"/>
  <c r="V67" i="15"/>
  <c r="S132" i="15"/>
  <c r="W132" i="15"/>
  <c r="U132" i="15"/>
  <c r="T132" i="15"/>
  <c r="V132" i="15"/>
  <c r="S481" i="15"/>
  <c r="U481" i="15"/>
  <c r="W481" i="15"/>
  <c r="V481" i="15"/>
  <c r="T481" i="15"/>
  <c r="S368" i="15"/>
  <c r="V368" i="15"/>
  <c r="U368" i="15"/>
  <c r="W368" i="15"/>
  <c r="T368" i="15"/>
  <c r="V363" i="15"/>
  <c r="W363" i="15"/>
  <c r="U363" i="15"/>
  <c r="T363" i="15"/>
  <c r="S395" i="15"/>
  <c r="U395" i="15"/>
  <c r="V395" i="15"/>
  <c r="W395" i="15"/>
  <c r="T395" i="15"/>
  <c r="S443" i="15"/>
  <c r="V443" i="15"/>
  <c r="W443" i="15"/>
  <c r="T443" i="15"/>
  <c r="U443" i="15"/>
  <c r="S630" i="15"/>
  <c r="U630" i="15"/>
  <c r="W630" i="15"/>
  <c r="T630" i="15"/>
  <c r="V630" i="15"/>
  <c r="S392" i="15"/>
  <c r="W392" i="15"/>
  <c r="V392" i="15"/>
  <c r="U392" i="15"/>
  <c r="T392" i="15"/>
  <c r="S166" i="15"/>
  <c r="V166" i="15"/>
  <c r="T166" i="15"/>
  <c r="U166" i="15"/>
  <c r="W166" i="15"/>
  <c r="S580" i="15"/>
  <c r="T580" i="15"/>
  <c r="V580" i="15"/>
  <c r="W580" i="15"/>
  <c r="U580" i="15"/>
  <c r="V581" i="15"/>
  <c r="T581" i="15"/>
  <c r="W581" i="15"/>
  <c r="U581" i="15"/>
  <c r="S523" i="15"/>
  <c r="W523" i="15"/>
  <c r="V523" i="15"/>
  <c r="T523" i="15"/>
  <c r="U523" i="15"/>
  <c r="V243" i="15"/>
  <c r="U243" i="15"/>
  <c r="T243" i="15"/>
  <c r="W243" i="15"/>
  <c r="S314" i="15"/>
  <c r="W314" i="15"/>
  <c r="T314" i="15"/>
  <c r="V314" i="15"/>
  <c r="U314" i="15"/>
  <c r="S364" i="15"/>
  <c r="V364" i="15"/>
  <c r="W364" i="15"/>
  <c r="U364" i="15"/>
  <c r="T364" i="15"/>
  <c r="S167" i="15"/>
  <c r="V167" i="15"/>
  <c r="W167" i="15"/>
  <c r="U167" i="15"/>
  <c r="T167" i="15"/>
  <c r="S544" i="15"/>
  <c r="U544" i="15"/>
  <c r="W544" i="15"/>
  <c r="V544" i="15"/>
  <c r="T544" i="15"/>
  <c r="S612" i="15"/>
  <c r="U612" i="15"/>
  <c r="V612" i="15"/>
  <c r="T612" i="15"/>
  <c r="W612" i="15"/>
  <c r="S207" i="15"/>
  <c r="V207" i="15"/>
  <c r="T207" i="15"/>
  <c r="U207" i="15"/>
  <c r="W207" i="15"/>
  <c r="S322" i="15"/>
  <c r="V322" i="15"/>
  <c r="W322" i="15"/>
  <c r="T322" i="15"/>
  <c r="U322" i="15"/>
  <c r="S315" i="15"/>
  <c r="W315" i="15"/>
  <c r="U315" i="15"/>
  <c r="V315" i="15"/>
  <c r="T315" i="15"/>
  <c r="S267" i="15"/>
  <c r="W267" i="15"/>
  <c r="V267" i="15"/>
  <c r="U267" i="15"/>
  <c r="T267" i="15"/>
  <c r="S432" i="15"/>
  <c r="V432" i="15"/>
  <c r="W432" i="15"/>
  <c r="T432" i="15"/>
  <c r="U432" i="15"/>
  <c r="S532" i="15"/>
  <c r="V532" i="15"/>
  <c r="U532" i="15"/>
  <c r="T532" i="15"/>
  <c r="W532" i="15"/>
  <c r="U253" i="15"/>
  <c r="V253" i="15"/>
  <c r="W253" i="15"/>
  <c r="T253" i="15"/>
  <c r="S503" i="15"/>
  <c r="T503" i="15"/>
  <c r="W503" i="15"/>
  <c r="U503" i="15"/>
  <c r="V503" i="15"/>
  <c r="W642" i="15"/>
  <c r="V642" i="15"/>
  <c r="T642" i="15"/>
  <c r="U642" i="15"/>
  <c r="S579" i="15"/>
  <c r="V579" i="15"/>
  <c r="W579" i="15"/>
  <c r="T579" i="15"/>
  <c r="U579" i="15"/>
  <c r="S508" i="15"/>
  <c r="W508" i="15"/>
  <c r="V508" i="15"/>
  <c r="T508" i="15"/>
  <c r="U508" i="15"/>
  <c r="U102" i="15"/>
  <c r="T102" i="15"/>
  <c r="W102" i="15"/>
  <c r="V102" i="15"/>
  <c r="W600" i="15"/>
  <c r="V600" i="15"/>
  <c r="T600" i="15"/>
  <c r="U600" i="15"/>
  <c r="V183" i="15"/>
  <c r="T183" i="15"/>
  <c r="W183" i="15"/>
  <c r="U183" i="15"/>
  <c r="V179" i="15"/>
  <c r="U179" i="15"/>
  <c r="T179" i="15"/>
  <c r="W179" i="15"/>
  <c r="S76" i="15"/>
  <c r="V76" i="15"/>
  <c r="U76" i="15"/>
  <c r="T76" i="15"/>
  <c r="W76" i="15"/>
  <c r="S257" i="15"/>
  <c r="W257" i="15"/>
  <c r="T257" i="15"/>
  <c r="U257" i="15"/>
  <c r="V257" i="15"/>
  <c r="S575" i="15"/>
  <c r="T575" i="15"/>
  <c r="W575" i="15"/>
  <c r="V575" i="15"/>
  <c r="U575" i="15"/>
  <c r="S493" i="15"/>
  <c r="T493" i="15"/>
  <c r="V493" i="15"/>
  <c r="W493" i="15"/>
  <c r="U493" i="15"/>
  <c r="S249" i="15"/>
  <c r="V249" i="15"/>
  <c r="W249" i="15"/>
  <c r="U249" i="15"/>
  <c r="T249" i="15"/>
  <c r="S626" i="15"/>
  <c r="U626" i="15"/>
  <c r="W626" i="15"/>
  <c r="T626" i="15"/>
  <c r="V626" i="15"/>
  <c r="S639" i="15"/>
  <c r="T639" i="15"/>
  <c r="U639" i="15"/>
  <c r="W639" i="15"/>
  <c r="V639" i="15"/>
  <c r="S444" i="15"/>
  <c r="V444" i="15"/>
  <c r="U444" i="15"/>
  <c r="W444" i="15"/>
  <c r="T444" i="15"/>
  <c r="S484" i="15"/>
  <c r="W484" i="15"/>
  <c r="U484" i="15"/>
  <c r="V484" i="15"/>
  <c r="T484" i="15"/>
  <c r="S470" i="15"/>
  <c r="W470" i="15"/>
  <c r="U470" i="15"/>
  <c r="T470" i="15"/>
  <c r="V470" i="15"/>
  <c r="S333" i="15"/>
  <c r="V333" i="15"/>
  <c r="W333" i="15"/>
  <c r="U333" i="15"/>
  <c r="T333" i="15"/>
  <c r="S274" i="15"/>
  <c r="T274" i="15"/>
  <c r="V274" i="15"/>
  <c r="U274" i="15"/>
  <c r="W274" i="15"/>
  <c r="S150" i="15"/>
  <c r="W150" i="15"/>
  <c r="U150" i="15"/>
  <c r="V150" i="15"/>
  <c r="T150" i="15"/>
  <c r="S541" i="15"/>
  <c r="W541" i="15"/>
  <c r="V541" i="15"/>
  <c r="T541" i="15"/>
  <c r="U541" i="15"/>
  <c r="V295" i="15"/>
  <c r="T295" i="15"/>
  <c r="U295" i="15"/>
  <c r="W295" i="15"/>
  <c r="S290" i="15"/>
  <c r="U290" i="15"/>
  <c r="V290" i="15"/>
  <c r="W290" i="15"/>
  <c r="T290" i="15"/>
  <c r="W266" i="15"/>
  <c r="V266" i="15"/>
  <c r="T266" i="15"/>
  <c r="U266" i="15"/>
  <c r="W515" i="15"/>
  <c r="V515" i="15"/>
  <c r="T515" i="15"/>
  <c r="U515" i="15"/>
  <c r="S128" i="15"/>
  <c r="V128" i="15"/>
  <c r="U128" i="15"/>
  <c r="W128" i="15"/>
  <c r="T128" i="15"/>
  <c r="W425" i="15"/>
  <c r="V425" i="15"/>
  <c r="U425" i="15"/>
  <c r="T425" i="15"/>
  <c r="W407" i="15"/>
  <c r="U407" i="15"/>
  <c r="T407" i="15"/>
  <c r="V407" i="15"/>
  <c r="S384" i="15"/>
  <c r="S63" i="15"/>
  <c r="W63" i="15"/>
  <c r="U63" i="15"/>
  <c r="T63" i="15"/>
  <c r="V63" i="15"/>
  <c r="V396" i="15"/>
  <c r="T396" i="15"/>
  <c r="U396" i="15"/>
  <c r="W396" i="15"/>
  <c r="S478" i="15"/>
  <c r="V478" i="15"/>
  <c r="W478" i="15"/>
  <c r="T478" i="15"/>
  <c r="U478" i="15"/>
  <c r="S100" i="15"/>
  <c r="V100" i="15"/>
  <c r="U100" i="15"/>
  <c r="T100" i="15"/>
  <c r="W100" i="15"/>
  <c r="S53" i="15"/>
  <c r="W53" i="15"/>
  <c r="V53" i="15"/>
  <c r="U53" i="15"/>
  <c r="T53" i="15"/>
  <c r="S149" i="15"/>
  <c r="W149" i="15"/>
  <c r="V149" i="15"/>
  <c r="T149" i="15"/>
  <c r="U149" i="15"/>
  <c r="S467" i="15"/>
  <c r="W467" i="15"/>
  <c r="V467" i="15"/>
  <c r="U467" i="15"/>
  <c r="T467" i="15"/>
  <c r="S172" i="15"/>
  <c r="W172" i="15"/>
  <c r="V172" i="15"/>
  <c r="T172" i="15"/>
  <c r="U172" i="15"/>
  <c r="V164" i="15"/>
  <c r="T164" i="15"/>
  <c r="U164" i="15"/>
  <c r="W164" i="15"/>
  <c r="S5" i="15"/>
  <c r="V5" i="15"/>
  <c r="U5" i="15"/>
  <c r="W5" i="15"/>
  <c r="T5" i="15"/>
  <c r="S356" i="15"/>
  <c r="W356" i="15"/>
  <c r="V356" i="15"/>
  <c r="U356" i="15"/>
  <c r="T356" i="15"/>
  <c r="S316" i="15"/>
  <c r="T316" i="15"/>
  <c r="W316" i="15"/>
  <c r="U316" i="15"/>
  <c r="V316" i="15"/>
  <c r="S351" i="15"/>
  <c r="V351" i="15"/>
  <c r="T351" i="15"/>
  <c r="U351" i="15"/>
  <c r="W351" i="15"/>
  <c r="S456" i="15"/>
  <c r="V456" i="15"/>
  <c r="U456" i="15"/>
  <c r="W456" i="15"/>
  <c r="T456" i="15"/>
  <c r="S224" i="15"/>
  <c r="W224" i="15"/>
  <c r="V224" i="15"/>
  <c r="U224" i="15"/>
  <c r="T224" i="15"/>
  <c r="S411" i="15"/>
  <c r="V411" i="15"/>
  <c r="U411" i="15"/>
  <c r="T411" i="15"/>
  <c r="W411" i="15"/>
  <c r="S534" i="15"/>
  <c r="T534" i="15"/>
  <c r="V534" i="15"/>
  <c r="U534" i="15"/>
  <c r="W534" i="15"/>
  <c r="S431" i="15"/>
  <c r="W431" i="15"/>
  <c r="U431" i="15"/>
  <c r="T431" i="15"/>
  <c r="V431" i="15"/>
  <c r="S196" i="15"/>
  <c r="V196" i="15"/>
  <c r="W196" i="15"/>
  <c r="T196" i="15"/>
  <c r="U196" i="15"/>
  <c r="S6" i="15"/>
  <c r="W6" i="15"/>
  <c r="T6" i="15"/>
  <c r="V6" i="15"/>
  <c r="U6" i="15"/>
  <c r="S629" i="15"/>
  <c r="W629" i="15"/>
  <c r="V629" i="15"/>
  <c r="U629" i="15"/>
  <c r="T629" i="15"/>
  <c r="W89" i="15"/>
  <c r="V89" i="15"/>
  <c r="T89" i="15"/>
  <c r="U89" i="15"/>
  <c r="U220" i="15"/>
  <c r="W220" i="15"/>
  <c r="V220" i="15"/>
  <c r="T220" i="15"/>
  <c r="S152" i="15"/>
  <c r="U152" i="15"/>
  <c r="W152" i="15"/>
  <c r="T152" i="15"/>
  <c r="V152" i="15"/>
  <c r="S502" i="15"/>
  <c r="V502" i="15"/>
  <c r="T502" i="15"/>
  <c r="W502" i="15"/>
  <c r="U502" i="15"/>
  <c r="V564" i="15"/>
  <c r="U564" i="15"/>
  <c r="T564" i="15"/>
  <c r="W564" i="15"/>
  <c r="W142" i="15"/>
  <c r="V142" i="15"/>
  <c r="T142" i="15"/>
  <c r="U142" i="15"/>
  <c r="W234" i="15"/>
  <c r="V234" i="15"/>
  <c r="U234" i="15"/>
  <c r="T234" i="15"/>
  <c r="S19" i="15"/>
  <c r="W19" i="15"/>
  <c r="V19" i="15"/>
  <c r="U19" i="15"/>
  <c r="T19" i="15"/>
  <c r="S463" i="15"/>
  <c r="W463" i="15"/>
  <c r="V463" i="15"/>
  <c r="U463" i="15"/>
  <c r="T463" i="15"/>
  <c r="S357" i="15"/>
  <c r="T357" i="15"/>
  <c r="U357" i="15"/>
  <c r="V357" i="15"/>
  <c r="W357" i="15"/>
  <c r="S461" i="15"/>
  <c r="W461" i="15"/>
  <c r="V461" i="15"/>
  <c r="U461" i="15"/>
  <c r="T461" i="15"/>
  <c r="S587" i="15"/>
  <c r="T587" i="15"/>
  <c r="V587" i="15"/>
  <c r="U587" i="15"/>
  <c r="W587" i="15"/>
  <c r="S518" i="15"/>
  <c r="W518" i="15"/>
  <c r="V518" i="15"/>
  <c r="T518" i="15"/>
  <c r="U518" i="15"/>
  <c r="S288" i="15"/>
  <c r="W288" i="15"/>
  <c r="T288" i="15"/>
  <c r="V288" i="15"/>
  <c r="U288" i="15"/>
  <c r="S486" i="15"/>
  <c r="V486" i="15"/>
  <c r="W486" i="15"/>
  <c r="T486" i="15"/>
  <c r="U486" i="15"/>
  <c r="S482" i="15"/>
  <c r="W482" i="15"/>
  <c r="U482" i="15"/>
  <c r="V482" i="15"/>
  <c r="T482" i="15"/>
  <c r="S61" i="15"/>
  <c r="W61" i="15"/>
  <c r="V61" i="15"/>
  <c r="T61" i="15"/>
  <c r="U61" i="15"/>
  <c r="S22" i="15"/>
  <c r="W22" i="15"/>
  <c r="U22" i="15"/>
  <c r="V22" i="15"/>
  <c r="T22" i="15"/>
  <c r="S126" i="15"/>
  <c r="W126" i="15"/>
  <c r="V126" i="15"/>
  <c r="T126" i="15"/>
  <c r="U126" i="15"/>
  <c r="S120" i="15"/>
  <c r="W120" i="15"/>
  <c r="V120" i="15"/>
  <c r="U120" i="15"/>
  <c r="T120" i="15"/>
  <c r="S571" i="15"/>
  <c r="V571" i="15"/>
  <c r="W571" i="15"/>
  <c r="U571" i="15"/>
  <c r="T571" i="15"/>
  <c r="V558" i="15"/>
  <c r="W558" i="15"/>
  <c r="U558" i="15"/>
  <c r="T558" i="15"/>
  <c r="S11" i="15"/>
  <c r="W11" i="15"/>
  <c r="V11" i="15"/>
  <c r="U11" i="15"/>
  <c r="T11" i="15"/>
  <c r="W101" i="15"/>
  <c r="U101" i="15"/>
  <c r="T101" i="15"/>
  <c r="V101" i="15"/>
  <c r="T48" i="15"/>
  <c r="U48" i="15"/>
  <c r="W48" i="15"/>
  <c r="V48" i="15"/>
  <c r="W165" i="15"/>
  <c r="V165" i="15"/>
  <c r="T165" i="15"/>
  <c r="U165" i="15"/>
  <c r="V527" i="15"/>
  <c r="W527" i="15"/>
  <c r="T527" i="15"/>
  <c r="U527" i="15"/>
  <c r="S230" i="15"/>
  <c r="W230" i="15"/>
  <c r="V230" i="15"/>
  <c r="T230" i="15"/>
  <c r="U230" i="15"/>
  <c r="S498" i="15"/>
  <c r="U498" i="15"/>
  <c r="V498" i="15"/>
  <c r="W498" i="15"/>
  <c r="T498" i="15"/>
  <c r="W522" i="15"/>
  <c r="U522" i="15"/>
  <c r="V522" i="15"/>
  <c r="T522" i="15"/>
  <c r="S273" i="15"/>
  <c r="V273" i="15"/>
  <c r="U273" i="15"/>
  <c r="T273" i="15"/>
  <c r="W273" i="15"/>
  <c r="S462" i="15"/>
  <c r="W462" i="15"/>
  <c r="U462" i="15"/>
  <c r="T462" i="15"/>
  <c r="V462" i="15"/>
  <c r="W472" i="15"/>
  <c r="U472" i="15"/>
  <c r="T472" i="15"/>
  <c r="V472" i="15"/>
  <c r="S241" i="15"/>
  <c r="W241" i="15"/>
  <c r="U241" i="15"/>
  <c r="V241" i="15"/>
  <c r="T241" i="15"/>
  <c r="S474" i="15"/>
  <c r="T474" i="15"/>
  <c r="U474" i="15"/>
  <c r="V474" i="15"/>
  <c r="W474" i="15"/>
  <c r="S471" i="15"/>
  <c r="W471" i="15"/>
  <c r="V471" i="15"/>
  <c r="U471" i="15"/>
  <c r="T471" i="15"/>
  <c r="S366" i="15"/>
  <c r="V366" i="15"/>
  <c r="U366" i="15"/>
  <c r="W366" i="15"/>
  <c r="T366" i="15"/>
  <c r="S312" i="15"/>
  <c r="W312" i="15"/>
  <c r="V312" i="15"/>
  <c r="T312" i="15"/>
  <c r="U312" i="15"/>
  <c r="S69" i="15"/>
  <c r="V69" i="15"/>
  <c r="W69" i="15"/>
  <c r="T69" i="15"/>
  <c r="U69" i="15"/>
  <c r="S416" i="15"/>
  <c r="U416" i="15"/>
  <c r="W416" i="15"/>
  <c r="V416" i="15"/>
  <c r="T416" i="15"/>
  <c r="S568" i="15"/>
  <c r="U568" i="15"/>
  <c r="V568" i="15"/>
  <c r="W568" i="15"/>
  <c r="T568" i="15"/>
  <c r="S595" i="15"/>
  <c r="V595" i="15"/>
  <c r="T595" i="15"/>
  <c r="U595" i="15"/>
  <c r="W595" i="15"/>
  <c r="S287" i="15"/>
  <c r="W287" i="15"/>
  <c r="V287" i="15"/>
  <c r="U287" i="15"/>
  <c r="T287" i="15"/>
  <c r="S93" i="15"/>
  <c r="V93" i="15"/>
  <c r="W93" i="15"/>
  <c r="T93" i="15"/>
  <c r="U93" i="15"/>
  <c r="S360" i="15"/>
  <c r="W360" i="15"/>
  <c r="V360" i="15"/>
  <c r="U360" i="15"/>
  <c r="T360" i="15"/>
  <c r="S341" i="15"/>
  <c r="W341" i="15"/>
  <c r="V341" i="15"/>
  <c r="U341" i="15"/>
  <c r="T341" i="15"/>
  <c r="S14" i="15"/>
  <c r="U14" i="15"/>
  <c r="V14" i="15"/>
  <c r="W14" i="15"/>
  <c r="T14" i="15"/>
  <c r="S624" i="15"/>
  <c r="V624" i="15"/>
  <c r="T624" i="15"/>
  <c r="U624" i="15"/>
  <c r="W624" i="15"/>
  <c r="S9" i="15"/>
  <c r="W9" i="15"/>
  <c r="U9" i="15"/>
  <c r="T9" i="15"/>
  <c r="V9" i="15"/>
  <c r="V555" i="15"/>
  <c r="T555" i="15"/>
  <c r="W555" i="15"/>
  <c r="U555" i="15"/>
  <c r="V134" i="15"/>
  <c r="T134" i="15"/>
  <c r="U134" i="15"/>
  <c r="W134" i="15"/>
  <c r="V248" i="15"/>
  <c r="T248" i="15"/>
  <c r="W248" i="15"/>
  <c r="U248" i="15"/>
  <c r="V473" i="15"/>
  <c r="W473" i="15"/>
  <c r="T473" i="15"/>
  <c r="U473" i="15"/>
  <c r="V296" i="15"/>
  <c r="U296" i="15"/>
  <c r="W296" i="15"/>
  <c r="T296" i="15"/>
  <c r="U345" i="15"/>
  <c r="W345" i="15"/>
  <c r="T345" i="15"/>
  <c r="V345" i="15"/>
  <c r="W151" i="15"/>
  <c r="T151" i="15"/>
  <c r="U151" i="15"/>
  <c r="V151" i="15"/>
  <c r="W468" i="15"/>
  <c r="V468" i="15"/>
  <c r="U468" i="15"/>
  <c r="T468" i="15"/>
  <c r="U232" i="15"/>
  <c r="T232" i="15"/>
  <c r="V232" i="15"/>
  <c r="W232" i="15"/>
  <c r="S268" i="15"/>
  <c r="W268" i="15"/>
  <c r="V268" i="15"/>
  <c r="U268" i="15"/>
  <c r="T268" i="15"/>
  <c r="S4" i="15"/>
  <c r="W4" i="15"/>
  <c r="U4" i="15"/>
  <c r="V4" i="15"/>
  <c r="T4" i="15"/>
  <c r="S43" i="15"/>
  <c r="W43" i="15"/>
  <c r="V43" i="15"/>
  <c r="T43" i="15"/>
  <c r="U43" i="15"/>
  <c r="S359" i="15"/>
  <c r="W359" i="15"/>
  <c r="V359" i="15"/>
  <c r="U359" i="15"/>
  <c r="T359" i="15"/>
  <c r="S263" i="15"/>
  <c r="W263" i="15"/>
  <c r="T263" i="15"/>
  <c r="V263" i="15"/>
  <c r="U263" i="15"/>
  <c r="S566" i="15"/>
  <c r="T566" i="15"/>
  <c r="V566" i="15"/>
  <c r="W566" i="15"/>
  <c r="U566" i="15"/>
  <c r="S68" i="15"/>
  <c r="T68" i="15"/>
  <c r="U68" i="15"/>
  <c r="V68" i="15"/>
  <c r="W68" i="15"/>
  <c r="S549" i="15"/>
  <c r="W549" i="15"/>
  <c r="U549" i="15"/>
  <c r="T549" i="15"/>
  <c r="V549" i="15"/>
  <c r="S185" i="15"/>
  <c r="U185" i="15"/>
  <c r="T185" i="15"/>
  <c r="V185" i="15"/>
  <c r="W185" i="15"/>
  <c r="S235" i="15"/>
  <c r="V235" i="15"/>
  <c r="U235" i="15"/>
  <c r="T235" i="15"/>
  <c r="W235" i="15"/>
  <c r="S233" i="15"/>
  <c r="U233" i="15"/>
  <c r="W233" i="15"/>
  <c r="V233" i="15"/>
  <c r="T233" i="15"/>
  <c r="S598" i="15"/>
  <c r="W598" i="15"/>
  <c r="V598" i="15"/>
  <c r="U598" i="15"/>
  <c r="T598" i="15"/>
  <c r="S641" i="15"/>
  <c r="W641" i="15"/>
  <c r="T641" i="15"/>
  <c r="V641" i="15"/>
  <c r="U641" i="15"/>
  <c r="S252" i="15"/>
  <c r="W252" i="15"/>
  <c r="V252" i="15"/>
  <c r="U252" i="15"/>
  <c r="T252" i="15"/>
  <c r="U42" i="15"/>
  <c r="V42" i="15"/>
  <c r="W42" i="15"/>
  <c r="T42" i="15"/>
  <c r="S74" i="15"/>
  <c r="W74" i="15"/>
  <c r="V74" i="15"/>
  <c r="U74" i="15"/>
  <c r="T74" i="15"/>
  <c r="S336" i="15"/>
  <c r="W336" i="15"/>
  <c r="U336" i="15"/>
  <c r="V336" i="15"/>
  <c r="T336" i="15"/>
  <c r="S168" i="15"/>
  <c r="U168" i="15"/>
  <c r="W168" i="15"/>
  <c r="T168" i="15"/>
  <c r="V168" i="15"/>
  <c r="U335" i="15"/>
  <c r="W335" i="15"/>
  <c r="T335" i="15"/>
  <c r="V335" i="15"/>
  <c r="V342" i="15"/>
  <c r="T342" i="15"/>
  <c r="W342" i="15"/>
  <c r="U342" i="15"/>
  <c r="W457" i="15"/>
  <c r="T457" i="15"/>
  <c r="U457" i="15"/>
  <c r="V457" i="15"/>
  <c r="W139" i="15"/>
  <c r="V139" i="15"/>
  <c r="U139" i="15"/>
  <c r="T139" i="15"/>
  <c r="T487" i="15"/>
  <c r="W487" i="15"/>
  <c r="V487" i="15"/>
  <c r="U487" i="15"/>
  <c r="V410" i="15"/>
  <c r="W410" i="15"/>
  <c r="U410" i="15"/>
  <c r="T410" i="15"/>
  <c r="S339" i="15"/>
  <c r="W339" i="15"/>
  <c r="U339" i="15"/>
  <c r="V339" i="15"/>
  <c r="T339" i="15"/>
  <c r="V115" i="15"/>
  <c r="W115" i="15"/>
  <c r="U115" i="15"/>
  <c r="T115" i="15"/>
  <c r="S236" i="15"/>
  <c r="V236" i="15"/>
  <c r="T236" i="15"/>
  <c r="W236" i="15"/>
  <c r="U236" i="15"/>
  <c r="S293" i="15"/>
  <c r="W293" i="15"/>
  <c r="T293" i="15"/>
  <c r="V293" i="15"/>
  <c r="U293" i="15"/>
  <c r="S406" i="15"/>
  <c r="V406" i="15"/>
  <c r="W406" i="15"/>
  <c r="T406" i="15"/>
  <c r="U406" i="15"/>
  <c r="S382" i="15"/>
  <c r="W382" i="15"/>
  <c r="V382" i="15"/>
  <c r="T382" i="15"/>
  <c r="U382" i="15"/>
  <c r="S283" i="15"/>
  <c r="U283" i="15"/>
  <c r="T283" i="15"/>
  <c r="W283" i="15"/>
  <c r="V283" i="15"/>
  <c r="S202" i="15"/>
  <c r="V202" i="15"/>
  <c r="U202" i="15"/>
  <c r="W202" i="15"/>
  <c r="T202" i="15"/>
  <c r="S591" i="15"/>
  <c r="W591" i="15"/>
  <c r="T591" i="15"/>
  <c r="U591" i="15"/>
  <c r="V591" i="15"/>
  <c r="S643" i="15"/>
  <c r="W643" i="15"/>
  <c r="V643" i="15"/>
  <c r="U643" i="15"/>
  <c r="T643" i="15"/>
  <c r="S217" i="15"/>
  <c r="V217" i="15"/>
  <c r="U217" i="15"/>
  <c r="T217" i="15"/>
  <c r="W217" i="15"/>
  <c r="S7" i="15"/>
  <c r="V7" i="15"/>
  <c r="U7" i="15"/>
  <c r="W7" i="15"/>
  <c r="T7" i="15"/>
  <c r="S429" i="15"/>
  <c r="V429" i="15"/>
  <c r="W429" i="15"/>
  <c r="T429" i="15"/>
  <c r="U429" i="15"/>
  <c r="S192" i="15"/>
  <c r="W192" i="15"/>
  <c r="U192" i="15"/>
  <c r="T192" i="15"/>
  <c r="V192" i="15"/>
  <c r="S216" i="15"/>
  <c r="W216" i="15"/>
  <c r="V216" i="15"/>
  <c r="U216" i="15"/>
  <c r="T216" i="15"/>
  <c r="S516" i="15"/>
  <c r="W516" i="15"/>
  <c r="V516" i="15"/>
  <c r="U516" i="15"/>
  <c r="T516" i="15"/>
  <c r="W483" i="15"/>
  <c r="T483" i="15"/>
  <c r="V483" i="15"/>
  <c r="U483" i="15"/>
  <c r="S422" i="15"/>
  <c r="W422" i="15"/>
  <c r="U422" i="15"/>
  <c r="T422" i="15"/>
  <c r="V422" i="15"/>
  <c r="V545" i="15"/>
  <c r="T545" i="15"/>
  <c r="W545" i="15"/>
  <c r="U545" i="15"/>
  <c r="S327" i="15"/>
  <c r="W327" i="15"/>
  <c r="V327" i="15"/>
  <c r="T327" i="15"/>
  <c r="U327" i="15"/>
  <c r="T352" i="15"/>
  <c r="W352" i="15"/>
  <c r="V352" i="15"/>
  <c r="U352" i="15"/>
  <c r="W133" i="15"/>
  <c r="U133" i="15"/>
  <c r="T133" i="15"/>
  <c r="V133" i="15"/>
  <c r="U597" i="15"/>
  <c r="W597" i="15"/>
  <c r="T597" i="15"/>
  <c r="V597" i="15"/>
  <c r="S420" i="15"/>
  <c r="W420" i="15"/>
  <c r="V420" i="15"/>
  <c r="U420" i="15"/>
  <c r="T420" i="15"/>
  <c r="S320" i="15"/>
  <c r="W320" i="15"/>
  <c r="V320" i="15"/>
  <c r="U320" i="15"/>
  <c r="T320" i="15"/>
  <c r="S70" i="15"/>
  <c r="V70" i="15"/>
  <c r="U70" i="15"/>
  <c r="W70" i="15"/>
  <c r="T70" i="15"/>
  <c r="S464" i="15"/>
  <c r="W464" i="15"/>
  <c r="T464" i="15"/>
  <c r="U464" i="15"/>
  <c r="V464" i="15"/>
  <c r="S210" i="15"/>
  <c r="W210" i="15"/>
  <c r="V210" i="15"/>
  <c r="U210" i="15"/>
  <c r="T210" i="15"/>
  <c r="S521" i="15"/>
  <c r="W521" i="15"/>
  <c r="U521" i="15"/>
  <c r="T521" i="15"/>
  <c r="V521" i="15"/>
  <c r="S489" i="15"/>
  <c r="V489" i="15"/>
  <c r="U489" i="15"/>
  <c r="T489" i="15"/>
  <c r="W489" i="15"/>
  <c r="S346" i="15"/>
  <c r="V346" i="15"/>
  <c r="T346" i="15"/>
  <c r="W346" i="15"/>
  <c r="U346" i="15"/>
  <c r="S383" i="15"/>
  <c r="W383" i="15"/>
  <c r="U383" i="15"/>
  <c r="V383" i="15"/>
  <c r="T383" i="15"/>
  <c r="S137" i="15"/>
  <c r="W137" i="15"/>
  <c r="U137" i="15"/>
  <c r="V137" i="15"/>
  <c r="T137" i="15"/>
  <c r="S326" i="15"/>
  <c r="V326" i="15"/>
  <c r="W326" i="15"/>
  <c r="U326" i="15"/>
  <c r="T326" i="15"/>
  <c r="S506" i="15"/>
  <c r="U506" i="15"/>
  <c r="W506" i="15"/>
  <c r="T506" i="15"/>
  <c r="V506" i="15"/>
  <c r="S438" i="15"/>
  <c r="U438" i="15"/>
  <c r="W438" i="15"/>
  <c r="T438" i="15"/>
  <c r="V438" i="15"/>
  <c r="S146" i="15"/>
  <c r="W146" i="15"/>
  <c r="U146" i="15"/>
  <c r="V146" i="15"/>
  <c r="T146" i="15"/>
  <c r="S44" i="15"/>
  <c r="W44" i="15"/>
  <c r="T44" i="15"/>
  <c r="V44" i="15"/>
  <c r="U44" i="15"/>
  <c r="W75" i="15"/>
  <c r="V75" i="15"/>
  <c r="T75" i="15"/>
  <c r="U75" i="15"/>
  <c r="W426" i="15"/>
  <c r="U426" i="15"/>
  <c r="T426" i="15"/>
  <c r="V426" i="15"/>
  <c r="S446" i="15"/>
  <c r="W446" i="15"/>
  <c r="V446" i="15"/>
  <c r="T446" i="15"/>
  <c r="U446" i="15"/>
  <c r="S409" i="15"/>
  <c r="U409" i="15"/>
  <c r="W409" i="15"/>
  <c r="V409" i="15"/>
  <c r="T409" i="15"/>
  <c r="U294" i="15"/>
  <c r="T294" i="15"/>
  <c r="W294" i="15"/>
  <c r="V294" i="15"/>
  <c r="U180" i="15"/>
  <c r="T180" i="15"/>
  <c r="V180" i="15"/>
  <c r="W180" i="15"/>
  <c r="S197" i="15"/>
  <c r="W197" i="15"/>
  <c r="V197" i="15"/>
  <c r="U197" i="15"/>
  <c r="T197" i="15"/>
  <c r="S427" i="15"/>
  <c r="W427" i="15"/>
  <c r="U427" i="15"/>
  <c r="T427" i="15"/>
  <c r="V427" i="15"/>
  <c r="S552" i="15"/>
  <c r="V552" i="15"/>
  <c r="W552" i="15"/>
  <c r="U552" i="15"/>
  <c r="T552" i="15"/>
  <c r="S108" i="15"/>
  <c r="W108" i="15"/>
  <c r="V108" i="15"/>
  <c r="T108" i="15"/>
  <c r="U108" i="15"/>
  <c r="S610" i="15"/>
  <c r="W610" i="15"/>
  <c r="T610" i="15"/>
  <c r="U610" i="15"/>
  <c r="V610" i="15"/>
  <c r="S131" i="15"/>
  <c r="W131" i="15"/>
  <c r="U131" i="15"/>
  <c r="T131" i="15"/>
  <c r="V131" i="15"/>
  <c r="S602" i="15"/>
  <c r="W602" i="15"/>
  <c r="T602" i="15"/>
  <c r="V602" i="15"/>
  <c r="U602" i="15"/>
  <c r="S275" i="15"/>
  <c r="T275" i="15"/>
  <c r="U275" i="15"/>
  <c r="V275" i="15"/>
  <c r="W275" i="15"/>
  <c r="S138" i="15"/>
  <c r="U138" i="15"/>
  <c r="W138" i="15"/>
  <c r="V138" i="15"/>
  <c r="T138" i="15"/>
  <c r="V112" i="15"/>
  <c r="U112" i="15"/>
  <c r="T112" i="15"/>
  <c r="W112" i="15"/>
  <c r="V213" i="15"/>
  <c r="W213" i="15"/>
  <c r="T213" i="15"/>
  <c r="U213" i="15"/>
  <c r="U480" i="15"/>
  <c r="W480" i="15"/>
  <c r="T480" i="15"/>
  <c r="V480" i="15"/>
  <c r="S300" i="15"/>
  <c r="V300" i="15"/>
  <c r="T300" i="15"/>
  <c r="U300" i="15"/>
  <c r="W300" i="15"/>
  <c r="W195" i="15"/>
  <c r="T195" i="15"/>
  <c r="U195" i="15"/>
  <c r="V195" i="15"/>
  <c r="V109" i="15"/>
  <c r="W109" i="15"/>
  <c r="T109" i="15"/>
  <c r="U109" i="15"/>
  <c r="S596" i="15"/>
  <c r="V596" i="15"/>
  <c r="U596" i="15"/>
  <c r="T596" i="15"/>
  <c r="W596" i="15"/>
  <c r="V310" i="15"/>
  <c r="W310" i="15"/>
  <c r="U310" i="15"/>
  <c r="T310" i="15"/>
  <c r="V250" i="15"/>
  <c r="T250" i="15"/>
  <c r="W250" i="15"/>
  <c r="U250" i="15"/>
  <c r="W501" i="15"/>
  <c r="U501" i="15"/>
  <c r="T501" i="15"/>
  <c r="V501" i="15"/>
  <c r="W332" i="15"/>
  <c r="T332" i="15"/>
  <c r="V332" i="15"/>
  <c r="U332" i="15"/>
  <c r="S148" i="15"/>
  <c r="W148" i="15"/>
  <c r="U148" i="15"/>
  <c r="T148" i="15"/>
  <c r="V148" i="15"/>
  <c r="S301" i="15"/>
  <c r="W301" i="15"/>
  <c r="U301" i="15"/>
  <c r="V301" i="15"/>
  <c r="T301" i="15"/>
  <c r="V121" i="15"/>
  <c r="U121" i="15"/>
  <c r="W121" i="15"/>
  <c r="T121" i="15"/>
  <c r="S524" i="15"/>
  <c r="V524" i="15"/>
  <c r="U524" i="15"/>
  <c r="T524" i="15"/>
  <c r="W524" i="15"/>
  <c r="S200" i="15"/>
  <c r="U200" i="15"/>
  <c r="W200" i="15"/>
  <c r="V200" i="15"/>
  <c r="T200" i="15"/>
  <c r="S414" i="15"/>
  <c r="U414" i="15"/>
  <c r="W414" i="15"/>
  <c r="V414" i="15"/>
  <c r="T414" i="15"/>
  <c r="S127" i="15"/>
  <c r="V127" i="15"/>
  <c r="U127" i="15"/>
  <c r="T127" i="15"/>
  <c r="W127" i="15"/>
  <c r="S219" i="15"/>
  <c r="U219" i="15"/>
  <c r="W219" i="15"/>
  <c r="V219" i="15"/>
  <c r="T219" i="15"/>
  <c r="S110" i="15"/>
  <c r="W110" i="15"/>
  <c r="V110" i="15"/>
  <c r="U110" i="15"/>
  <c r="T110" i="15"/>
  <c r="S458" i="15"/>
  <c r="W458" i="15"/>
  <c r="U458" i="15"/>
  <c r="T458" i="15"/>
  <c r="V458" i="15"/>
  <c r="S30" i="15"/>
  <c r="T30" i="15"/>
  <c r="W30" i="15"/>
  <c r="V30" i="15"/>
  <c r="U30" i="15"/>
  <c r="S123" i="15"/>
  <c r="W123" i="15"/>
  <c r="V123" i="15"/>
  <c r="U123" i="15"/>
  <c r="T123" i="15"/>
  <c r="S634" i="15"/>
  <c r="W634" i="15"/>
  <c r="V634" i="15"/>
  <c r="U634" i="15"/>
  <c r="T634" i="15"/>
  <c r="S229" i="15"/>
  <c r="T229" i="15"/>
  <c r="W229" i="15"/>
  <c r="V229" i="15"/>
  <c r="U229" i="15"/>
  <c r="S264" i="15"/>
  <c r="T264" i="15"/>
  <c r="V264" i="15"/>
  <c r="U264" i="15"/>
  <c r="W264" i="15"/>
  <c r="S256" i="15"/>
  <c r="T256" i="15"/>
  <c r="W256" i="15"/>
  <c r="U256" i="15"/>
  <c r="V256" i="15"/>
  <c r="V265" i="15"/>
  <c r="W265" i="15"/>
  <c r="T265" i="15"/>
  <c r="U265" i="15"/>
  <c r="W182" i="15"/>
  <c r="U182" i="15"/>
  <c r="V182" i="15"/>
  <c r="T182" i="15"/>
  <c r="V231" i="15"/>
  <c r="U231" i="15"/>
  <c r="W231" i="15"/>
  <c r="T231" i="15"/>
  <c r="W171" i="15"/>
  <c r="U171" i="15"/>
  <c r="V171" i="15"/>
  <c r="T171" i="15"/>
  <c r="V551" i="15"/>
  <c r="U551" i="15"/>
  <c r="T551" i="15"/>
  <c r="W551" i="15"/>
  <c r="V8" i="15"/>
  <c r="W8" i="15"/>
  <c r="T8" i="15"/>
  <c r="U8" i="15"/>
  <c r="S460" i="15"/>
  <c r="T460" i="15"/>
  <c r="U460" i="15"/>
  <c r="W460" i="15"/>
  <c r="V460" i="15"/>
  <c r="W175" i="15"/>
  <c r="U175" i="15"/>
  <c r="T175" i="15"/>
  <c r="V175" i="15"/>
  <c r="S387" i="15"/>
  <c r="T387" i="15"/>
  <c r="W387" i="15"/>
  <c r="V387" i="15"/>
  <c r="U387" i="15"/>
  <c r="T21" i="14"/>
  <c r="S441" i="15"/>
  <c r="S231" i="15"/>
  <c r="S151" i="15"/>
  <c r="S452" i="15"/>
  <c r="S250" i="15"/>
  <c r="S164" i="15"/>
  <c r="S295" i="15"/>
  <c r="S483" i="15"/>
  <c r="S515" i="15"/>
  <c r="S214" i="15"/>
  <c r="S536" i="15"/>
  <c r="S342" i="15"/>
  <c r="S222" i="15"/>
  <c r="S213" i="15"/>
  <c r="S332" i="15"/>
  <c r="S248" i="15"/>
  <c r="S54" i="15"/>
  <c r="S616" i="15"/>
  <c r="S121" i="15"/>
  <c r="S475" i="15"/>
  <c r="S546" i="15"/>
  <c r="S545" i="15"/>
  <c r="S600" i="15"/>
  <c r="S345" i="15"/>
  <c r="S139" i="15"/>
  <c r="S147" i="15"/>
  <c r="S459" i="15"/>
  <c r="S175" i="15"/>
  <c r="S294" i="15"/>
  <c r="S92" i="15"/>
  <c r="S576" i="15"/>
  <c r="S525" i="15"/>
  <c r="S614" i="15"/>
  <c r="S180" i="15"/>
  <c r="S265" i="15"/>
  <c r="S588" i="15"/>
  <c r="S554" i="15"/>
  <c r="S455" i="15"/>
  <c r="S90" i="15"/>
  <c r="S468" i="15"/>
  <c r="S391" i="15"/>
  <c r="S23" i="15"/>
  <c r="S305" i="15"/>
  <c r="S520" i="15"/>
  <c r="S186" i="15"/>
  <c r="S631" i="15"/>
  <c r="S266" i="15"/>
  <c r="S457" i="15"/>
  <c r="S183" i="15"/>
  <c r="S133" i="15"/>
  <c r="S423" i="15"/>
  <c r="S31" i="15"/>
  <c r="S201" i="15"/>
  <c r="S437" i="15"/>
  <c r="S56" i="15"/>
  <c r="S220" i="15"/>
  <c r="S352" i="15"/>
  <c r="S318" i="15"/>
  <c r="S179" i="15"/>
  <c r="S42" i="15"/>
  <c r="S75" i="15"/>
  <c r="S247" i="15"/>
  <c r="S99" i="15"/>
  <c r="S203" i="15"/>
  <c r="S187" i="15"/>
  <c r="S581" i="15"/>
  <c r="S134" i="15"/>
  <c r="S606" i="15"/>
  <c r="S473" i="15"/>
  <c r="S636" i="15"/>
  <c r="S425" i="15"/>
  <c r="S17" i="15"/>
  <c r="S195" i="15"/>
  <c r="S258" i="15"/>
  <c r="S343" i="15"/>
  <c r="S310" i="15"/>
  <c r="S243" i="15"/>
  <c r="S174" i="15"/>
  <c r="S448" i="15"/>
  <c r="S130" i="15"/>
  <c r="S58" i="15"/>
  <c r="S564" i="15"/>
  <c r="S622" i="15"/>
  <c r="S407" i="15"/>
  <c r="S562" i="15"/>
  <c r="S642" i="15"/>
  <c r="S553" i="15"/>
  <c r="S109" i="15"/>
  <c r="S142" i="15"/>
  <c r="S560" i="15"/>
  <c r="S578" i="15"/>
  <c r="S365" i="15"/>
  <c r="S480" i="15"/>
  <c r="S557" i="15"/>
  <c r="S551" i="15"/>
  <c r="S537" i="15"/>
  <c r="S140" i="15"/>
  <c r="S33" i="15"/>
  <c r="S165" i="15"/>
  <c r="S589" i="15"/>
  <c r="S592" i="15"/>
  <c r="S496" i="15"/>
  <c r="S569" i="15"/>
  <c r="S504" i="15"/>
  <c r="S476" i="15"/>
  <c r="S401" i="15"/>
  <c r="S182" i="15"/>
  <c r="S60" i="15"/>
  <c r="S558" i="15"/>
  <c r="S102" i="15"/>
  <c r="S101" i="15"/>
  <c r="S48" i="15"/>
  <c r="S363" i="15"/>
  <c r="S372" i="15"/>
  <c r="S403" i="15"/>
  <c r="S555" i="15"/>
  <c r="S289" i="15"/>
  <c r="S547" i="15"/>
  <c r="S171" i="15"/>
  <c r="S282" i="15"/>
  <c r="S487" i="15"/>
  <c r="S539" i="15"/>
  <c r="S89" i="15"/>
  <c r="S584" i="15"/>
  <c r="S292" i="15"/>
  <c r="S112" i="15"/>
  <c r="S115" i="15"/>
  <c r="S367" i="15"/>
  <c r="S495" i="15"/>
  <c r="S426" i="15"/>
  <c r="S335" i="15"/>
  <c r="S522" i="15"/>
  <c r="S234" i="15"/>
  <c r="S253" i="15"/>
  <c r="S286" i="15"/>
  <c r="S385" i="15"/>
  <c r="S18" i="15"/>
  <c r="S296" i="15"/>
  <c r="S8" i="15"/>
  <c r="S527" i="15"/>
  <c r="S597" i="15"/>
  <c r="T50" i="14" l="1"/>
  <c r="T51" i="14"/>
  <c r="T54" i="14"/>
  <c r="T53" i="14"/>
  <c r="T52" i="14"/>
  <c r="Z15" i="14"/>
  <c r="Z18" i="14"/>
  <c r="Z19" i="14"/>
  <c r="Z16" i="14"/>
  <c r="Z17" i="14"/>
  <c r="Z20" i="14"/>
  <c r="Z14" i="14"/>
  <c r="AA33" i="14"/>
  <c r="AA53" i="14" s="1"/>
  <c r="Z33" i="14"/>
  <c r="Z53" i="14" s="1"/>
  <c r="AC33" i="14"/>
  <c r="AC53" i="14" s="1"/>
  <c r="F9" i="16"/>
  <c r="G9" i="16" s="1"/>
  <c r="L20" i="14" s="1"/>
  <c r="Z32" i="14"/>
  <c r="Z52" i="14" s="1"/>
  <c r="AA32" i="14"/>
  <c r="AA52" i="14" s="1"/>
  <c r="AC32" i="14"/>
  <c r="AC52" i="14" s="1"/>
  <c r="AB32" i="14"/>
  <c r="AB52" i="14" s="1"/>
  <c r="AB29" i="14"/>
  <c r="AB49" i="14" s="1"/>
  <c r="Z29" i="14"/>
  <c r="Z49" i="14" s="1"/>
  <c r="AA29" i="14"/>
  <c r="AA49" i="14" s="1"/>
  <c r="AC29" i="14"/>
  <c r="AC49" i="14" s="1"/>
  <c r="AB31" i="14"/>
  <c r="AB51" i="14" s="1"/>
  <c r="AC31" i="14"/>
  <c r="AC51" i="14" s="1"/>
  <c r="Z31" i="14"/>
  <c r="Z51" i="14" s="1"/>
  <c r="AA31" i="14"/>
  <c r="AA51" i="14" s="1"/>
  <c r="AC28" i="14"/>
  <c r="AC48" i="14" s="1"/>
  <c r="Z28" i="14"/>
  <c r="Z48" i="14" s="1"/>
  <c r="U21" i="14"/>
  <c r="AA28" i="14"/>
  <c r="AA48" i="14" s="1"/>
  <c r="AB28" i="14"/>
  <c r="AB48" i="14" s="1"/>
  <c r="Z30" i="14"/>
  <c r="Z50" i="14" s="1"/>
  <c r="AA30" i="14"/>
  <c r="AA50" i="14" s="1"/>
  <c r="AB30" i="14"/>
  <c r="AB50" i="14" s="1"/>
  <c r="AC30" i="14"/>
  <c r="AC50" i="14" s="1"/>
  <c r="Z34" i="14"/>
  <c r="Z54" i="14" s="1"/>
  <c r="AA34" i="14"/>
  <c r="AA54" i="14" s="1"/>
  <c r="AC34" i="14"/>
  <c r="AC54" i="14" s="1"/>
  <c r="AB34" i="14"/>
  <c r="AB54" i="14" s="1"/>
  <c r="T30" i="14"/>
  <c r="V35" i="14"/>
  <c r="T31" i="14"/>
  <c r="T28" i="14"/>
  <c r="U35" i="14"/>
  <c r="T34" i="14"/>
  <c r="X35" i="14"/>
  <c r="T33" i="14"/>
  <c r="W35" i="14"/>
  <c r="T29" i="14"/>
  <c r="T32" i="14"/>
  <c r="K20" i="14"/>
  <c r="I618" i="15" s="1"/>
  <c r="Y52" i="14" l="1"/>
  <c r="Y53" i="14"/>
  <c r="Y50" i="14"/>
  <c r="Y54" i="14"/>
  <c r="Y51" i="14"/>
  <c r="AB55" i="14"/>
  <c r="AA55" i="14"/>
  <c r="Z55" i="14"/>
  <c r="Y48" i="14"/>
  <c r="AC55" i="14"/>
  <c r="Y33" i="14"/>
  <c r="AC35" i="14"/>
  <c r="Y31" i="14"/>
  <c r="AB35" i="14"/>
  <c r="Y34" i="14"/>
  <c r="Y29" i="14"/>
  <c r="AA35" i="14"/>
  <c r="Y32" i="14"/>
  <c r="Y28" i="14"/>
  <c r="Y30" i="14"/>
  <c r="Z35" i="14"/>
  <c r="T35" i="14"/>
  <c r="Q618" i="15"/>
  <c r="I640" i="15"/>
  <c r="Q640" i="15" s="1"/>
  <c r="I72" i="15"/>
  <c r="Q72" i="15" s="1"/>
  <c r="I634" i="15"/>
  <c r="Q634" i="15" s="1"/>
  <c r="I387" i="15"/>
  <c r="Q387" i="15" s="1"/>
  <c r="I415" i="15"/>
  <c r="Q415" i="15" s="1"/>
  <c r="I206" i="15"/>
  <c r="Q206" i="15" s="1"/>
  <c r="I483" i="15"/>
  <c r="Q483" i="15" s="1"/>
  <c r="I276" i="15"/>
  <c r="Q276" i="15" s="1"/>
  <c r="I344" i="15"/>
  <c r="Q344" i="15" s="1"/>
  <c r="I559" i="15"/>
  <c r="Q559" i="15" s="1"/>
  <c r="I504" i="15"/>
  <c r="Q504" i="15" s="1"/>
  <c r="I243" i="15"/>
  <c r="Q243" i="15" s="1"/>
  <c r="I236" i="15"/>
  <c r="Q236" i="15" s="1"/>
  <c r="I505" i="15"/>
  <c r="Q505" i="15" s="1"/>
  <c r="I359" i="15"/>
  <c r="Q359" i="15" s="1"/>
  <c r="I239" i="15"/>
  <c r="Q239" i="15" s="1"/>
  <c r="I579" i="15"/>
  <c r="Q579" i="15" s="1"/>
  <c r="I629" i="15"/>
  <c r="Q629" i="15" s="1"/>
  <c r="I159" i="15"/>
  <c r="Q159" i="15" s="1"/>
  <c r="I593" i="15"/>
  <c r="Q593" i="15" s="1"/>
  <c r="I164" i="15"/>
  <c r="Q164" i="15" s="1"/>
  <c r="I105" i="15"/>
  <c r="Q105" i="15" s="1"/>
  <c r="I122" i="15"/>
  <c r="Q122" i="15" s="1"/>
  <c r="I284" i="15"/>
  <c r="Q284" i="15" s="1"/>
  <c r="I252" i="15"/>
  <c r="Q252" i="15" s="1"/>
  <c r="I473" i="15"/>
  <c r="Q473" i="15" s="1"/>
  <c r="I521" i="15"/>
  <c r="Q521" i="15" s="1"/>
  <c r="I12" i="15"/>
  <c r="Q12" i="15" s="1"/>
  <c r="I47" i="15"/>
  <c r="Q47" i="15" s="1"/>
  <c r="I280" i="15"/>
  <c r="Q280" i="15" s="1"/>
  <c r="I141" i="15"/>
  <c r="Q141" i="15" s="1"/>
  <c r="I67" i="15"/>
  <c r="Q67" i="15" s="1"/>
  <c r="I397" i="15"/>
  <c r="Q397" i="15" s="1"/>
  <c r="I502" i="15"/>
  <c r="Q502" i="15" s="1"/>
  <c r="I367" i="15"/>
  <c r="Q367" i="15" s="1"/>
  <c r="I535" i="15"/>
  <c r="Q535" i="15" s="1"/>
  <c r="I224" i="15"/>
  <c r="Q224" i="15" s="1"/>
  <c r="I251" i="15"/>
  <c r="Q251" i="15" s="1"/>
  <c r="I424" i="15"/>
  <c r="Q424" i="15" s="1"/>
  <c r="I291" i="15"/>
  <c r="Q291" i="15" s="1"/>
  <c r="I364" i="15"/>
  <c r="Q364" i="15" s="1"/>
  <c r="I264" i="15"/>
  <c r="Q264" i="15" s="1"/>
  <c r="I157" i="15"/>
  <c r="Q157" i="15" s="1"/>
  <c r="I517" i="15"/>
  <c r="Q517" i="15" s="1"/>
  <c r="I470" i="15"/>
  <c r="Q470" i="15" s="1"/>
  <c r="I204" i="15"/>
  <c r="Q204" i="15" s="1"/>
  <c r="I211" i="15"/>
  <c r="Q211" i="15" s="1"/>
  <c r="I398" i="15"/>
  <c r="Q398" i="15" s="1"/>
  <c r="I612" i="15"/>
  <c r="Q612" i="15" s="1"/>
  <c r="I384" i="15"/>
  <c r="Q384" i="15" s="1"/>
  <c r="I110" i="15"/>
  <c r="Q110" i="15" s="1"/>
  <c r="I234" i="15"/>
  <c r="Q234" i="15" s="1"/>
  <c r="I197" i="15"/>
  <c r="Q197" i="15" s="1"/>
  <c r="I571" i="15"/>
  <c r="Q571" i="15" s="1"/>
  <c r="I196" i="15"/>
  <c r="Q196" i="15" s="1"/>
  <c r="I551" i="15"/>
  <c r="Q551" i="15" s="1"/>
  <c r="I506" i="15"/>
  <c r="Q506" i="15" s="1"/>
  <c r="I18" i="15"/>
  <c r="Q18" i="15" s="1"/>
  <c r="I514" i="15"/>
  <c r="Q514" i="15" s="1"/>
  <c r="I361" i="15"/>
  <c r="Q361" i="15" s="1"/>
  <c r="I426" i="15"/>
  <c r="Q426" i="15" s="1"/>
  <c r="I547" i="15"/>
  <c r="Q547" i="15" s="1"/>
  <c r="I436" i="15"/>
  <c r="Q436" i="15" s="1"/>
  <c r="I6" i="15"/>
  <c r="Q6" i="15" s="1"/>
  <c r="I277" i="15"/>
  <c r="Q277" i="15" s="1"/>
  <c r="I356" i="15"/>
  <c r="Q356" i="15" s="1"/>
  <c r="I238" i="15"/>
  <c r="Q238" i="15" s="1"/>
  <c r="I134" i="15"/>
  <c r="Q134" i="15" s="1"/>
  <c r="I313" i="15"/>
  <c r="Q313" i="15" s="1"/>
  <c r="I566" i="15"/>
  <c r="Q566" i="15" s="1"/>
  <c r="I205" i="15"/>
  <c r="Q205" i="15" s="1"/>
  <c r="I357" i="15"/>
  <c r="Q357" i="15" s="1"/>
  <c r="I485" i="15"/>
  <c r="Q485" i="15" s="1"/>
  <c r="I354" i="15"/>
  <c r="Q354" i="15" s="1"/>
  <c r="I494" i="15"/>
  <c r="Q494" i="15" s="1"/>
  <c r="I278" i="15"/>
  <c r="Q278" i="15" s="1"/>
  <c r="I42" i="15"/>
  <c r="Q42" i="15" s="1"/>
  <c r="I260" i="15"/>
  <c r="Q260" i="15" s="1"/>
  <c r="I94" i="15"/>
  <c r="Q94" i="15" s="1"/>
  <c r="I83" i="15"/>
  <c r="Q83" i="15" s="1"/>
  <c r="I143" i="15"/>
  <c r="Q143" i="15" s="1"/>
  <c r="I617" i="15"/>
  <c r="Q617" i="15" s="1"/>
  <c r="I491" i="15"/>
  <c r="Q491" i="15" s="1"/>
  <c r="I137" i="15"/>
  <c r="Q137" i="15" s="1"/>
  <c r="I611" i="15"/>
  <c r="Q611" i="15" s="1"/>
  <c r="I190" i="15"/>
  <c r="Q190" i="15" s="1"/>
  <c r="I469" i="15"/>
  <c r="Q469" i="15" s="1"/>
  <c r="I474" i="15"/>
  <c r="Q474" i="15" s="1"/>
  <c r="I245" i="15"/>
  <c r="Q245" i="15" s="1"/>
  <c r="I327" i="15"/>
  <c r="Q327" i="15" s="1"/>
  <c r="I496" i="15"/>
  <c r="Q496" i="15" s="1"/>
  <c r="I480" i="15"/>
  <c r="Q480" i="15" s="1"/>
  <c r="I210" i="15"/>
  <c r="Q210" i="15" s="1"/>
  <c r="I144" i="15"/>
  <c r="Q144" i="15" s="1"/>
  <c r="I580" i="15"/>
  <c r="Q580" i="15" s="1"/>
  <c r="I85" i="15"/>
  <c r="Q85" i="15" s="1"/>
  <c r="I523" i="15"/>
  <c r="Q523" i="15" s="1"/>
  <c r="I226" i="15"/>
  <c r="Q226" i="15" s="1"/>
  <c r="I96" i="15"/>
  <c r="Q96" i="15" s="1"/>
  <c r="I66" i="15"/>
  <c r="Q66" i="15" s="1"/>
  <c r="I273" i="15"/>
  <c r="Q273" i="15" s="1"/>
  <c r="I151" i="15"/>
  <c r="Q151" i="15" s="1"/>
  <c r="I293" i="15"/>
  <c r="Q293" i="15" s="1"/>
  <c r="I125" i="15"/>
  <c r="Q125" i="15" s="1"/>
  <c r="I57" i="15"/>
  <c r="Q57" i="15" s="1"/>
  <c r="I626" i="15"/>
  <c r="Q626" i="15" s="1"/>
  <c r="I247" i="15"/>
  <c r="Q247" i="15" s="1"/>
  <c r="I23" i="15"/>
  <c r="Q23" i="15" s="1"/>
  <c r="I56" i="15"/>
  <c r="Q56" i="15" s="1"/>
  <c r="I533" i="15"/>
  <c r="Q533" i="15" s="1"/>
  <c r="I381" i="15"/>
  <c r="Q381" i="15" s="1"/>
  <c r="I541" i="15"/>
  <c r="Q541" i="15" s="1"/>
  <c r="I201" i="15"/>
  <c r="Q201" i="15" s="1"/>
  <c r="I266" i="15"/>
  <c r="Q266" i="15" s="1"/>
  <c r="I320" i="15"/>
  <c r="Q320" i="15" s="1"/>
  <c r="I368" i="15"/>
  <c r="Q368" i="15" s="1"/>
  <c r="I427" i="15"/>
  <c r="Q427" i="15" s="1"/>
  <c r="I605" i="15"/>
  <c r="Q605" i="15" s="1"/>
  <c r="I595" i="15"/>
  <c r="Q595" i="15" s="1"/>
  <c r="I263" i="15"/>
  <c r="Q263" i="15" s="1"/>
  <c r="I232" i="15"/>
  <c r="Q232" i="15" s="1"/>
  <c r="I237" i="15"/>
  <c r="Q237" i="15" s="1"/>
  <c r="I334" i="15"/>
  <c r="Q334" i="15" s="1"/>
  <c r="I244" i="15"/>
  <c r="Q244" i="15" s="1"/>
  <c r="I179" i="15"/>
  <c r="Q179" i="15" s="1"/>
  <c r="I170" i="15"/>
  <c r="Q170" i="15" s="1"/>
  <c r="I250" i="15"/>
  <c r="Q250" i="15" s="1"/>
  <c r="I65" i="15"/>
  <c r="Q65" i="15" s="1"/>
  <c r="I592" i="15"/>
  <c r="Q592" i="15" s="1"/>
  <c r="I45" i="15"/>
  <c r="Q45" i="15" s="1"/>
  <c r="I90" i="15"/>
  <c r="Q90" i="15" s="1"/>
  <c r="I221" i="15"/>
  <c r="Q221" i="15" s="1"/>
  <c r="I265" i="15"/>
  <c r="Q265" i="15" s="1"/>
  <c r="I486" i="15"/>
  <c r="Q486" i="15" s="1"/>
  <c r="I152" i="15"/>
  <c r="Q152" i="15" s="1"/>
  <c r="I213" i="15"/>
  <c r="Q213" i="15" s="1"/>
  <c r="I173" i="15"/>
  <c r="Q173" i="15" s="1"/>
  <c r="I389" i="15"/>
  <c r="Q389" i="15" s="1"/>
  <c r="I283" i="15"/>
  <c r="Q283" i="15" s="1"/>
  <c r="I305" i="15"/>
  <c r="Q305" i="15" s="1"/>
  <c r="I584" i="15"/>
  <c r="Q584" i="15" s="1"/>
  <c r="I147" i="15"/>
  <c r="Q147" i="15" s="1"/>
  <c r="I527" i="15"/>
  <c r="Q527" i="15" s="1"/>
  <c r="I302" i="15"/>
  <c r="Q302" i="15" s="1"/>
  <c r="I227" i="15"/>
  <c r="Q227" i="15" s="1"/>
  <c r="I311" i="15"/>
  <c r="Q311" i="15" s="1"/>
  <c r="I379" i="15"/>
  <c r="Q379" i="15" s="1"/>
  <c r="I296" i="15"/>
  <c r="Q296" i="15" s="1"/>
  <c r="I318" i="15"/>
  <c r="Q318" i="15" s="1"/>
  <c r="I26" i="15"/>
  <c r="Q26" i="15" s="1"/>
  <c r="I135" i="15"/>
  <c r="Q135" i="15" s="1"/>
  <c r="I446" i="15"/>
  <c r="Q446" i="15" s="1"/>
  <c r="I166" i="15"/>
  <c r="Q166" i="15" s="1"/>
  <c r="I434" i="15"/>
  <c r="Q434" i="15" s="1"/>
  <c r="I114" i="15"/>
  <c r="Q114" i="15" s="1"/>
  <c r="I464" i="15"/>
  <c r="Q464" i="15" s="1"/>
  <c r="I546" i="15"/>
  <c r="Q546" i="15" s="1"/>
  <c r="I374" i="15"/>
  <c r="Q374" i="15" s="1"/>
  <c r="I444" i="15"/>
  <c r="Q444" i="15" s="1"/>
  <c r="I378" i="15"/>
  <c r="Q378" i="15" s="1"/>
  <c r="I230" i="15"/>
  <c r="Q230" i="15" s="1"/>
  <c r="I414" i="15"/>
  <c r="Q414" i="15" s="1"/>
  <c r="I14" i="15"/>
  <c r="Q14" i="15" s="1"/>
  <c r="I606" i="15"/>
  <c r="Q606" i="15" s="1"/>
  <c r="I202" i="15"/>
  <c r="Q202" i="15" s="1"/>
  <c r="I292" i="15"/>
  <c r="Q292" i="15" s="1"/>
  <c r="I526" i="15"/>
  <c r="Q526" i="15" s="1"/>
  <c r="I475" i="15"/>
  <c r="Q475" i="15" s="1"/>
  <c r="I362" i="15"/>
  <c r="Q362" i="15" s="1"/>
  <c r="I92" i="15"/>
  <c r="Q92" i="15" s="1"/>
  <c r="I39" i="15"/>
  <c r="Q39" i="15" s="1"/>
  <c r="I126" i="15"/>
  <c r="Q126" i="15" s="1"/>
  <c r="I19" i="15"/>
  <c r="Q19" i="15" s="1"/>
  <c r="I37" i="15"/>
  <c r="Q37" i="15" s="1"/>
  <c r="I294" i="15"/>
  <c r="Q294" i="15" s="1"/>
  <c r="I287" i="15"/>
  <c r="Q287" i="15" s="1"/>
  <c r="I155" i="15"/>
  <c r="Q155" i="15" s="1"/>
  <c r="I199" i="15"/>
  <c r="Q199" i="15" s="1"/>
  <c r="I433" i="15"/>
  <c r="Q433" i="15" s="1"/>
  <c r="I574" i="15"/>
  <c r="Q574" i="15" s="1"/>
  <c r="I184" i="15"/>
  <c r="Q184" i="15" s="1"/>
  <c r="I53" i="15"/>
  <c r="Q53" i="15" s="1"/>
  <c r="I377" i="15"/>
  <c r="Q377" i="15" s="1"/>
  <c r="I225" i="15"/>
  <c r="Q225" i="15" s="1"/>
  <c r="I610" i="15"/>
  <c r="Q610" i="15" s="1"/>
  <c r="I607" i="15"/>
  <c r="Q607" i="15" s="1"/>
  <c r="I528" i="15"/>
  <c r="Q528" i="15" s="1"/>
  <c r="I187" i="15"/>
  <c r="Q187" i="15" s="1"/>
  <c r="I160" i="15"/>
  <c r="Q160" i="15" s="1"/>
  <c r="I44" i="15"/>
  <c r="Q44" i="15" s="1"/>
  <c r="I420" i="15"/>
  <c r="Q420" i="15" s="1"/>
  <c r="I41" i="15"/>
  <c r="Q41" i="15" s="1"/>
  <c r="I17" i="15"/>
  <c r="Q17" i="15" s="1"/>
  <c r="I58" i="15"/>
  <c r="Q58" i="15" s="1"/>
  <c r="I498" i="15"/>
  <c r="Q498" i="15" s="1"/>
  <c r="I64" i="15"/>
  <c r="Q64" i="15" s="1"/>
  <c r="I544" i="15"/>
  <c r="Q544" i="15" s="1"/>
  <c r="I228" i="15"/>
  <c r="Q228" i="15" s="1"/>
  <c r="I396" i="15"/>
  <c r="Q396" i="15" s="1"/>
  <c r="I572" i="15"/>
  <c r="Q572" i="15" s="1"/>
  <c r="I289" i="15"/>
  <c r="Q289" i="15" s="1"/>
  <c r="I142" i="15"/>
  <c r="Q142" i="15" s="1"/>
  <c r="I254" i="15"/>
  <c r="Q254" i="15" s="1"/>
  <c r="I373" i="15"/>
  <c r="Q373" i="15" s="1"/>
  <c r="I560" i="15"/>
  <c r="Q560" i="15" s="1"/>
  <c r="I81" i="15"/>
  <c r="Q81" i="15" s="1"/>
  <c r="I220" i="15"/>
  <c r="Q220" i="15" s="1"/>
  <c r="I194" i="15"/>
  <c r="Q194" i="15" s="1"/>
  <c r="I124" i="15"/>
  <c r="Q124" i="15" s="1"/>
  <c r="I465" i="15"/>
  <c r="Q465" i="15" s="1"/>
  <c r="I275" i="15"/>
  <c r="Q275" i="15" s="1"/>
  <c r="I488" i="15"/>
  <c r="Q488" i="15" s="1"/>
  <c r="I532" i="15"/>
  <c r="Q532" i="15" s="1"/>
  <c r="I567" i="15"/>
  <c r="Q567" i="15" s="1"/>
  <c r="I581" i="15"/>
  <c r="Q581" i="15" s="1"/>
  <c r="I386" i="15"/>
  <c r="Q386" i="15" s="1"/>
  <c r="I401" i="15"/>
  <c r="Q401" i="15" s="1"/>
  <c r="I435" i="15"/>
  <c r="Q435" i="15" s="1"/>
  <c r="I406" i="15"/>
  <c r="Q406" i="15" s="1"/>
  <c r="I597" i="15"/>
  <c r="Q597" i="15" s="1"/>
  <c r="I171" i="15"/>
  <c r="Q171" i="15" s="1"/>
  <c r="I639" i="15"/>
  <c r="Q639" i="15" s="1"/>
  <c r="I418" i="15"/>
  <c r="Q418" i="15" s="1"/>
  <c r="I203" i="15"/>
  <c r="Q203" i="15" s="1"/>
  <c r="I16" i="15"/>
  <c r="Q16" i="15" s="1"/>
  <c r="I301" i="15"/>
  <c r="Q301" i="15" s="1"/>
  <c r="I71" i="15"/>
  <c r="Q71" i="15" s="1"/>
  <c r="I132" i="15"/>
  <c r="Q132" i="15" s="1"/>
  <c r="I91" i="15"/>
  <c r="Q91" i="15" s="1"/>
  <c r="I510" i="15"/>
  <c r="Q510" i="15" s="1"/>
  <c r="I309" i="15"/>
  <c r="Q309" i="15" s="1"/>
  <c r="I103" i="15"/>
  <c r="Q103" i="15" s="1"/>
  <c r="I168" i="15"/>
  <c r="Q168" i="15" s="1"/>
  <c r="I242" i="15"/>
  <c r="Q242" i="15" s="1"/>
  <c r="I120" i="15"/>
  <c r="Q120" i="15" s="1"/>
  <c r="I310" i="15"/>
  <c r="Q310" i="15" s="1"/>
  <c r="I363" i="15"/>
  <c r="Q363" i="15" s="1"/>
  <c r="I556" i="15"/>
  <c r="Q556" i="15" s="1"/>
  <c r="I542" i="15"/>
  <c r="Q542" i="15" s="1"/>
  <c r="I299" i="15"/>
  <c r="Q299" i="15" s="1"/>
  <c r="I113" i="15"/>
  <c r="Q113" i="15" s="1"/>
  <c r="I445" i="15"/>
  <c r="Q445" i="15" s="1"/>
  <c r="I68" i="15"/>
  <c r="Q68" i="15" s="1"/>
  <c r="I481" i="15"/>
  <c r="Q481" i="15" s="1"/>
  <c r="I303" i="15"/>
  <c r="Q303" i="15" s="1"/>
  <c r="I633" i="15"/>
  <c r="Q633" i="15" s="1"/>
  <c r="I308" i="15"/>
  <c r="Q308" i="15" s="1"/>
  <c r="I255" i="15"/>
  <c r="Q255" i="15" s="1"/>
  <c r="I358" i="15"/>
  <c r="Q358" i="15" s="1"/>
  <c r="I35" i="15"/>
  <c r="Q35" i="15" s="1"/>
  <c r="I78" i="15"/>
  <c r="Q78" i="15" s="1"/>
  <c r="I101" i="15"/>
  <c r="Q101" i="15" s="1"/>
  <c r="I459" i="15"/>
  <c r="Q459" i="15" s="1"/>
  <c r="I248" i="15"/>
  <c r="Q248" i="15" s="1"/>
  <c r="I219" i="15"/>
  <c r="Q219" i="15" s="1"/>
  <c r="I548" i="15"/>
  <c r="Q548" i="15" s="1"/>
  <c r="I375" i="15"/>
  <c r="Q375" i="15" s="1"/>
  <c r="I353" i="15"/>
  <c r="Q353" i="15" s="1"/>
  <c r="I322" i="15"/>
  <c r="Q322" i="15" s="1"/>
  <c r="I74" i="15"/>
  <c r="Q74" i="15" s="1"/>
  <c r="I573" i="15"/>
  <c r="Q573" i="15" s="1"/>
  <c r="I335" i="15"/>
  <c r="Q335" i="15" s="1"/>
  <c r="I492" i="15"/>
  <c r="Q492" i="15" s="1"/>
  <c r="I154" i="15"/>
  <c r="Q154" i="15" s="1"/>
  <c r="I180" i="15"/>
  <c r="Q180" i="15" s="1"/>
  <c r="I98" i="15"/>
  <c r="Q98" i="15" s="1"/>
  <c r="I115" i="15"/>
  <c r="Q115" i="15" s="1"/>
  <c r="I20" i="15"/>
  <c r="Q20" i="15" s="1"/>
  <c r="I392" i="15"/>
  <c r="Q392" i="15" s="1"/>
  <c r="I48" i="15"/>
  <c r="Q48" i="15" s="1"/>
  <c r="I352" i="15"/>
  <c r="Q352" i="15" s="1"/>
  <c r="I333" i="15"/>
  <c r="Q333" i="15" s="1"/>
  <c r="I442" i="15"/>
  <c r="Q442" i="15" s="1"/>
  <c r="I128" i="15"/>
  <c r="Q128" i="15" s="1"/>
  <c r="I212" i="15"/>
  <c r="Q212" i="15" s="1"/>
  <c r="I400" i="15"/>
  <c r="Q400" i="15" s="1"/>
  <c r="I563" i="15"/>
  <c r="Q563" i="15" s="1"/>
  <c r="I575" i="15"/>
  <c r="Q575" i="15" s="1"/>
  <c r="I450" i="15"/>
  <c r="Q450" i="15" s="1"/>
  <c r="I440" i="15"/>
  <c r="Q440" i="15" s="1"/>
  <c r="I95" i="15"/>
  <c r="Q95" i="15" s="1"/>
  <c r="I43" i="15"/>
  <c r="Q43" i="15" s="1"/>
  <c r="I582" i="15"/>
  <c r="Q582" i="15" s="1"/>
  <c r="I130" i="15"/>
  <c r="Q130" i="15" s="1"/>
  <c r="I471" i="15"/>
  <c r="Q471" i="15" s="1"/>
  <c r="I62" i="15"/>
  <c r="Q62" i="15" s="1"/>
  <c r="I214" i="15"/>
  <c r="Q214" i="15" s="1"/>
  <c r="I623" i="15"/>
  <c r="Q623" i="15" s="1"/>
  <c r="I281" i="15"/>
  <c r="Q281" i="15" s="1"/>
  <c r="I246" i="15"/>
  <c r="Q246" i="15" s="1"/>
  <c r="I538" i="15"/>
  <c r="Q538" i="15" s="1"/>
  <c r="I163" i="15"/>
  <c r="Q163" i="15" s="1"/>
  <c r="I562" i="15"/>
  <c r="Q562" i="15" s="1"/>
  <c r="I403" i="15"/>
  <c r="Q403" i="15" s="1"/>
  <c r="I467" i="15"/>
  <c r="Q467" i="15" s="1"/>
  <c r="I349" i="15"/>
  <c r="Q349" i="15" s="1"/>
  <c r="I569" i="15"/>
  <c r="Q569" i="15" s="1"/>
  <c r="I54" i="15"/>
  <c r="Q54" i="15" s="1"/>
  <c r="I565" i="15"/>
  <c r="Q565" i="15" s="1"/>
  <c r="I150" i="15"/>
  <c r="Q150" i="15" s="1"/>
  <c r="I438" i="15"/>
  <c r="Q438" i="15" s="1"/>
  <c r="I520" i="15"/>
  <c r="Q520" i="15" s="1"/>
  <c r="I145" i="15"/>
  <c r="Q145" i="15" s="1"/>
  <c r="I558" i="15"/>
  <c r="Q558" i="15" s="1"/>
  <c r="I489" i="15"/>
  <c r="Q489" i="15" s="1"/>
  <c r="I153" i="15"/>
  <c r="Q153" i="15" s="1"/>
  <c r="I390" i="15"/>
  <c r="Q390" i="15" s="1"/>
  <c r="I162" i="15"/>
  <c r="Q162" i="15" s="1"/>
  <c r="I614" i="15"/>
  <c r="Q614" i="15" s="1"/>
  <c r="I537" i="15"/>
  <c r="Q537" i="15" s="1"/>
  <c r="I249" i="15"/>
  <c r="Q249" i="15" s="1"/>
  <c r="I121" i="15"/>
  <c r="Q121" i="15" s="1"/>
  <c r="I507" i="15"/>
  <c r="Q507" i="15" s="1"/>
  <c r="I270" i="15"/>
  <c r="Q270" i="15" s="1"/>
  <c r="I583" i="15"/>
  <c r="Q583" i="15" s="1"/>
  <c r="I86" i="15"/>
  <c r="Q86" i="15" s="1"/>
  <c r="I458" i="15"/>
  <c r="Q458" i="15" s="1"/>
  <c r="I515" i="15"/>
  <c r="Q515" i="15" s="1"/>
  <c r="I369" i="15"/>
  <c r="Q369" i="15" s="1"/>
  <c r="I642" i="15"/>
  <c r="Q642" i="15" s="1"/>
  <c r="I545" i="15"/>
  <c r="Q545" i="15" s="1"/>
  <c r="I405" i="15"/>
  <c r="Q405" i="15" s="1"/>
  <c r="I108" i="15"/>
  <c r="Q108" i="15" s="1"/>
  <c r="I49" i="15"/>
  <c r="Q49" i="15" s="1"/>
  <c r="I624" i="15"/>
  <c r="Q624" i="15" s="1"/>
  <c r="I412" i="15"/>
  <c r="Q412" i="15" s="1"/>
  <c r="I511" i="15"/>
  <c r="Q511" i="15" s="1"/>
  <c r="I578" i="15"/>
  <c r="Q578" i="15" s="1"/>
  <c r="I472" i="15"/>
  <c r="Q472" i="15" s="1"/>
  <c r="I348" i="15"/>
  <c r="Q348" i="15" s="1"/>
  <c r="I509" i="15"/>
  <c r="Q509" i="15" s="1"/>
  <c r="I602" i="15"/>
  <c r="Q602" i="15" s="1"/>
  <c r="I409" i="15"/>
  <c r="Q409" i="15" s="1"/>
  <c r="I104" i="15"/>
  <c r="Q104" i="15" s="1"/>
  <c r="I186" i="15"/>
  <c r="Q186" i="15" s="1"/>
  <c r="I425" i="15"/>
  <c r="Q425" i="15" s="1"/>
  <c r="I554" i="15"/>
  <c r="Q554" i="15" s="1"/>
  <c r="I407" i="15"/>
  <c r="Q407" i="15" s="1"/>
  <c r="I443" i="15"/>
  <c r="Q443" i="15" s="1"/>
  <c r="I118" i="15"/>
  <c r="Q118" i="15" s="1"/>
  <c r="I601" i="15"/>
  <c r="Q601" i="15" s="1"/>
  <c r="I319" i="15"/>
  <c r="Q319" i="15" s="1"/>
  <c r="I416" i="15"/>
  <c r="Q416" i="15" s="1"/>
  <c r="I603" i="15"/>
  <c r="Q603" i="15" s="1"/>
  <c r="I189" i="15"/>
  <c r="Q189" i="15" s="1"/>
  <c r="I59" i="15"/>
  <c r="Q59" i="15" s="1"/>
  <c r="I550" i="15"/>
  <c r="Q550" i="15" s="1"/>
  <c r="I604" i="15"/>
  <c r="Q604" i="15" s="1"/>
  <c r="I129" i="15"/>
  <c r="Q129" i="15" s="1"/>
  <c r="I441" i="15"/>
  <c r="Q441" i="15" s="1"/>
  <c r="I288" i="15"/>
  <c r="Q288" i="15" s="1"/>
  <c r="I576" i="15"/>
  <c r="Q576" i="15" s="1"/>
  <c r="I410" i="15"/>
  <c r="Q410" i="15" s="1"/>
  <c r="I117" i="15"/>
  <c r="Q117" i="15" s="1"/>
  <c r="I193" i="15"/>
  <c r="Q193" i="15" s="1"/>
  <c r="I261" i="15"/>
  <c r="Q261" i="15" s="1"/>
  <c r="I568" i="15"/>
  <c r="Q568" i="15" s="1"/>
  <c r="I174" i="15"/>
  <c r="Q174" i="15" s="1"/>
  <c r="I169" i="15"/>
  <c r="Q169" i="15" s="1"/>
  <c r="I253" i="15"/>
  <c r="Q253" i="15" s="1"/>
  <c r="I181" i="15"/>
  <c r="Q181" i="15" s="1"/>
  <c r="I256" i="15"/>
  <c r="Q256" i="15" s="1"/>
  <c r="I87" i="15"/>
  <c r="Q87" i="15" s="1"/>
  <c r="I637" i="15"/>
  <c r="Q637" i="15" s="1"/>
  <c r="I298" i="15"/>
  <c r="Q298" i="15" s="1"/>
  <c r="I195" i="15"/>
  <c r="Q195" i="15" s="1"/>
  <c r="I330" i="15"/>
  <c r="Q330" i="15" s="1"/>
  <c r="I524" i="15"/>
  <c r="Q524" i="15" s="1"/>
  <c r="I453" i="15"/>
  <c r="Q453" i="15" s="1"/>
  <c r="I631" i="15"/>
  <c r="Q631" i="15" s="1"/>
  <c r="I376" i="15"/>
  <c r="Q376" i="15" s="1"/>
  <c r="I127" i="15"/>
  <c r="Q127" i="15" s="1"/>
  <c r="I600" i="15"/>
  <c r="Q600" i="15" s="1"/>
  <c r="I454" i="15"/>
  <c r="Q454" i="15" s="1"/>
  <c r="I13" i="15"/>
  <c r="Q13" i="15" s="1"/>
  <c r="I539" i="15"/>
  <c r="Q539" i="15" s="1"/>
  <c r="I88" i="15"/>
  <c r="Q88" i="15" s="1"/>
  <c r="I176" i="15"/>
  <c r="Q176" i="15" s="1"/>
  <c r="I69" i="15"/>
  <c r="Q69" i="15" s="1"/>
  <c r="I641" i="15"/>
  <c r="Q641" i="15" s="1"/>
  <c r="I295" i="15"/>
  <c r="Q295" i="15" s="1"/>
  <c r="I497" i="15"/>
  <c r="Q497" i="15" s="1"/>
  <c r="I279" i="15"/>
  <c r="Q279" i="15" s="1"/>
  <c r="I590" i="15"/>
  <c r="Q590" i="15" s="1"/>
  <c r="I28" i="15"/>
  <c r="Q28" i="15" s="1"/>
  <c r="I501" i="15"/>
  <c r="Q501" i="15" s="1"/>
  <c r="I429" i="15"/>
  <c r="Q429" i="15" s="1"/>
  <c r="I477" i="15"/>
  <c r="Q477" i="15" s="1"/>
  <c r="I594" i="15"/>
  <c r="Q594" i="15" s="1"/>
  <c r="I439" i="15"/>
  <c r="Q439" i="15" s="1"/>
  <c r="I512" i="15"/>
  <c r="Q512" i="15" s="1"/>
  <c r="I93" i="15"/>
  <c r="Q93" i="15" s="1"/>
  <c r="I240" i="15"/>
  <c r="Q240" i="15" s="1"/>
  <c r="I29" i="15"/>
  <c r="Q29" i="15" s="1"/>
  <c r="I140" i="15"/>
  <c r="Q140" i="15" s="1"/>
  <c r="I619" i="15"/>
  <c r="Q619" i="15" s="1"/>
  <c r="I208" i="15"/>
  <c r="Q208" i="15" s="1"/>
  <c r="I307" i="15"/>
  <c r="Q307" i="15" s="1"/>
  <c r="I503" i="15"/>
  <c r="Q503" i="15" s="1"/>
  <c r="I192" i="15"/>
  <c r="Q192" i="15" s="1"/>
  <c r="I102" i="15"/>
  <c r="Q102" i="15" s="1"/>
  <c r="I198" i="15"/>
  <c r="Q198" i="15" s="1"/>
  <c r="I272" i="15"/>
  <c r="Q272" i="15" s="1"/>
  <c r="I80" i="15"/>
  <c r="Q80" i="15" s="1"/>
  <c r="I112" i="15"/>
  <c r="Q112" i="15" s="1"/>
  <c r="I621" i="15"/>
  <c r="Q621" i="15" s="1"/>
  <c r="I109" i="15"/>
  <c r="Q109" i="15" s="1"/>
  <c r="I457" i="15"/>
  <c r="Q457" i="15" s="1"/>
  <c r="I468" i="15"/>
  <c r="Q468" i="15" s="1"/>
  <c r="I493" i="15"/>
  <c r="Q493" i="15" s="1"/>
  <c r="I300" i="15"/>
  <c r="Q300" i="15" s="1"/>
  <c r="I340" i="15"/>
  <c r="Q340" i="15" s="1"/>
  <c r="I262" i="15"/>
  <c r="Q262" i="15" s="1"/>
  <c r="I33" i="15"/>
  <c r="Q33" i="15" s="1"/>
  <c r="I100" i="15"/>
  <c r="Q100" i="15" s="1"/>
  <c r="I643" i="15"/>
  <c r="Q643" i="15" s="1"/>
  <c r="I27" i="15"/>
  <c r="Q27" i="15" s="1"/>
  <c r="I455" i="15"/>
  <c r="Q455" i="15" s="1"/>
  <c r="I430" i="15"/>
  <c r="Q430" i="15" s="1"/>
  <c r="I382" i="15"/>
  <c r="Q382" i="15" s="1"/>
  <c r="I555" i="15"/>
  <c r="Q555" i="15" s="1"/>
  <c r="I177" i="15"/>
  <c r="Q177" i="15" s="1"/>
  <c r="I432" i="15"/>
  <c r="Q432" i="15" s="1"/>
  <c r="I314" i="15"/>
  <c r="Q314" i="15" s="1"/>
  <c r="I644" i="15"/>
  <c r="Q644" i="15" s="1"/>
  <c r="I131" i="15"/>
  <c r="Q131" i="15" s="1"/>
  <c r="I466" i="15"/>
  <c r="Q466" i="15" s="1"/>
  <c r="I530" i="15"/>
  <c r="Q530" i="15" s="1"/>
  <c r="I422" i="15"/>
  <c r="Q422" i="15" s="1"/>
  <c r="I549" i="15"/>
  <c r="Q549" i="15" s="1"/>
  <c r="I531" i="15"/>
  <c r="Q531" i="15" s="1"/>
  <c r="I312" i="15"/>
  <c r="Q312" i="15" s="1"/>
  <c r="I84" i="15"/>
  <c r="Q84" i="15" s="1"/>
  <c r="I9" i="15"/>
  <c r="Q9" i="15" s="1"/>
  <c r="I628" i="15"/>
  <c r="Q628" i="15" s="1"/>
  <c r="I99" i="15"/>
  <c r="Q99" i="15" s="1"/>
  <c r="I423" i="15"/>
  <c r="Q423" i="15" s="1"/>
  <c r="I411" i="15"/>
  <c r="Q411" i="15" s="1"/>
  <c r="I324" i="15"/>
  <c r="Q324" i="15" s="1"/>
  <c r="I552" i="15"/>
  <c r="Q552" i="15" s="1"/>
  <c r="I355" i="15"/>
  <c r="Q355" i="15" s="1"/>
  <c r="I282" i="15"/>
  <c r="Q282" i="15" s="1"/>
  <c r="I394" i="15"/>
  <c r="Q394" i="15" s="1"/>
  <c r="I627" i="15"/>
  <c r="Q627" i="15" s="1"/>
  <c r="I350" i="15"/>
  <c r="Q350" i="15" s="1"/>
  <c r="I437" i="15"/>
  <c r="Q437" i="15" s="1"/>
  <c r="I223" i="15"/>
  <c r="Q223" i="15" s="1"/>
  <c r="I343" i="15"/>
  <c r="Q343" i="15" s="1"/>
  <c r="I615" i="15"/>
  <c r="Q615" i="15" s="1"/>
  <c r="I529" i="15"/>
  <c r="Q529" i="15" s="1"/>
  <c r="I365" i="15"/>
  <c r="Q365" i="15" s="1"/>
  <c r="I34" i="15"/>
  <c r="Q34" i="15" s="1"/>
  <c r="I598" i="15"/>
  <c r="Q598" i="15" s="1"/>
  <c r="I585" i="15"/>
  <c r="Q585" i="15" s="1"/>
  <c r="I540" i="15"/>
  <c r="Q540" i="15" s="1"/>
  <c r="I258" i="15"/>
  <c r="Q258" i="15" s="1"/>
  <c r="I191" i="15"/>
  <c r="Q191" i="15" s="1"/>
  <c r="I622" i="15"/>
  <c r="Q622" i="15" s="1"/>
  <c r="I200" i="15"/>
  <c r="Q200" i="15" s="1"/>
  <c r="I188" i="15"/>
  <c r="Q188" i="15" s="1"/>
  <c r="I321" i="15"/>
  <c r="Q321" i="15" s="1"/>
  <c r="I616" i="15"/>
  <c r="Q616" i="15" s="1"/>
  <c r="I482" i="15"/>
  <c r="Q482" i="15" s="1"/>
  <c r="I449" i="15"/>
  <c r="Q449" i="15" s="1"/>
  <c r="I165" i="15"/>
  <c r="Q165" i="15" s="1"/>
  <c r="I332" i="15"/>
  <c r="Q332" i="15" s="1"/>
  <c r="I630" i="15"/>
  <c r="Q630" i="15" s="1"/>
  <c r="I89" i="15"/>
  <c r="Q89" i="15" s="1"/>
  <c r="I388" i="15"/>
  <c r="Q388" i="15" s="1"/>
  <c r="I97" i="15"/>
  <c r="Q97" i="15" s="1"/>
  <c r="I329" i="15"/>
  <c r="Q329" i="15" s="1"/>
  <c r="I519" i="15"/>
  <c r="Q519" i="15" s="1"/>
  <c r="I608" i="15"/>
  <c r="Q608" i="15" s="1"/>
  <c r="I107" i="15"/>
  <c r="Q107" i="15" s="1"/>
  <c r="I341" i="15"/>
  <c r="Q341" i="15" s="1"/>
  <c r="I534" i="15"/>
  <c r="Q534" i="15" s="1"/>
  <c r="I325" i="15"/>
  <c r="Q325" i="15" s="1"/>
  <c r="I216" i="15"/>
  <c r="Q216" i="15" s="1"/>
  <c r="I257" i="15"/>
  <c r="Q257" i="15" s="1"/>
  <c r="I625" i="15"/>
  <c r="Q625" i="15" s="1"/>
  <c r="I331" i="15"/>
  <c r="Q331" i="15" s="1"/>
  <c r="I337" i="15"/>
  <c r="Q337" i="15" s="1"/>
  <c r="I235" i="15"/>
  <c r="Q235" i="15" s="1"/>
  <c r="I346" i="15"/>
  <c r="Q346" i="15" s="1"/>
  <c r="I73" i="15"/>
  <c r="Q73" i="15" s="1"/>
  <c r="I522" i="15"/>
  <c r="Q522" i="15" s="1"/>
  <c r="I462" i="15"/>
  <c r="Q462" i="15" s="1"/>
  <c r="I323" i="15"/>
  <c r="Q323" i="15" s="1"/>
  <c r="I463" i="15"/>
  <c r="Q463" i="15" s="1"/>
  <c r="I516" i="15"/>
  <c r="Q516" i="15" s="1"/>
  <c r="I267" i="15"/>
  <c r="Q267" i="15" s="1"/>
  <c r="I149" i="15"/>
  <c r="Q149" i="15" s="1"/>
  <c r="I304" i="15"/>
  <c r="Q304" i="15" s="1"/>
  <c r="I371" i="15"/>
  <c r="Q371" i="15" s="1"/>
  <c r="I136" i="15"/>
  <c r="Q136" i="15" s="1"/>
  <c r="I133" i="15"/>
  <c r="Q133" i="15" s="1"/>
  <c r="I36" i="15"/>
  <c r="Q36" i="15" s="1"/>
  <c r="I525" i="15"/>
  <c r="Q525" i="15" s="1"/>
  <c r="I119" i="15"/>
  <c r="Q119" i="15" s="1"/>
  <c r="I10" i="15"/>
  <c r="Q10" i="15" s="1"/>
  <c r="I428" i="15"/>
  <c r="Q428" i="15" s="1"/>
  <c r="I70" i="15"/>
  <c r="Q70" i="15" s="1"/>
  <c r="I431" i="15"/>
  <c r="Q431" i="15" s="1"/>
  <c r="I183" i="15"/>
  <c r="Q183" i="15" s="1"/>
  <c r="I395" i="15"/>
  <c r="Q395" i="15" s="1"/>
  <c r="I178" i="15"/>
  <c r="Q178" i="15" s="1"/>
  <c r="I297" i="15"/>
  <c r="Q297" i="15" s="1"/>
  <c r="I513" i="15"/>
  <c r="Q513" i="15" s="1"/>
  <c r="I15" i="15"/>
  <c r="Q15" i="15" s="1"/>
  <c r="I271" i="15"/>
  <c r="Q271" i="15" s="1"/>
  <c r="I8" i="15"/>
  <c r="Q8" i="15" s="1"/>
  <c r="I456" i="15"/>
  <c r="Q456" i="15" s="1"/>
  <c r="I111" i="15"/>
  <c r="Q111" i="15" s="1"/>
  <c r="I259" i="15"/>
  <c r="Q259" i="15" s="1"/>
  <c r="I138" i="15"/>
  <c r="Q138" i="15" s="1"/>
  <c r="I591" i="15"/>
  <c r="Q591" i="15" s="1"/>
  <c r="I543" i="15"/>
  <c r="Q543" i="15" s="1"/>
  <c r="I7" i="15"/>
  <c r="Q7" i="15" s="1"/>
  <c r="I316" i="15"/>
  <c r="Q316" i="15" s="1"/>
  <c r="I76" i="15"/>
  <c r="Q76" i="15" s="1"/>
  <c r="I61" i="15"/>
  <c r="Q61" i="15" s="1"/>
  <c r="I233" i="15"/>
  <c r="Q233" i="15" s="1"/>
  <c r="I561" i="15"/>
  <c r="Q561" i="15" s="1"/>
  <c r="I290" i="15"/>
  <c r="Q290" i="15" s="1"/>
  <c r="I586" i="15"/>
  <c r="Q586" i="15" s="1"/>
  <c r="I75" i="15"/>
  <c r="Q75" i="15" s="1"/>
  <c r="I30" i="15"/>
  <c r="Q30" i="15" s="1"/>
  <c r="I40" i="15"/>
  <c r="Q40" i="15" s="1"/>
  <c r="I328" i="15"/>
  <c r="Q328" i="15" s="1"/>
  <c r="I274" i="15"/>
  <c r="Q274" i="15" s="1"/>
  <c r="I636" i="15"/>
  <c r="Q636" i="15" s="1"/>
  <c r="I342" i="15"/>
  <c r="Q342" i="15" s="1"/>
  <c r="I82" i="15"/>
  <c r="Q82" i="15" s="1"/>
  <c r="I360" i="15"/>
  <c r="Q360" i="15" s="1"/>
  <c r="I613" i="15"/>
  <c r="Q613" i="15" s="1"/>
  <c r="I222" i="15"/>
  <c r="Q222" i="15" s="1"/>
  <c r="I620" i="15"/>
  <c r="Q620" i="15" s="1"/>
  <c r="I241" i="15"/>
  <c r="Q241" i="15" s="1"/>
  <c r="I209" i="15"/>
  <c r="Q209" i="15" s="1"/>
  <c r="I370" i="15"/>
  <c r="Q370" i="15" s="1"/>
  <c r="I577" i="15"/>
  <c r="Q577" i="15" s="1"/>
  <c r="I380" i="15"/>
  <c r="Q380" i="15" s="1"/>
  <c r="I60" i="15"/>
  <c r="Q60" i="15" s="1"/>
  <c r="I479" i="15"/>
  <c r="Q479" i="15" s="1"/>
  <c r="I391" i="15"/>
  <c r="Q391" i="15" s="1"/>
  <c r="I402" i="15"/>
  <c r="Q402" i="15" s="1"/>
  <c r="I499" i="15"/>
  <c r="Q499" i="15" s="1"/>
  <c r="I172" i="15"/>
  <c r="Q172" i="15" s="1"/>
  <c r="I339" i="15"/>
  <c r="Q339" i="15" s="1"/>
  <c r="I589" i="15"/>
  <c r="Q589" i="15" s="1"/>
  <c r="I268" i="15"/>
  <c r="Q268" i="15" s="1"/>
  <c r="I229" i="15"/>
  <c r="Q229" i="15" s="1"/>
  <c r="I372" i="15"/>
  <c r="Q372" i="15" s="1"/>
  <c r="I632" i="15"/>
  <c r="Q632" i="15" s="1"/>
  <c r="I77" i="15"/>
  <c r="Q77" i="15" s="1"/>
  <c r="I123" i="15"/>
  <c r="Q123" i="15" s="1"/>
  <c r="I185" i="15"/>
  <c r="Q185" i="15" s="1"/>
  <c r="I599" i="15"/>
  <c r="Q599" i="15" s="1"/>
  <c r="I452" i="15"/>
  <c r="Q452" i="15" s="1"/>
  <c r="I148" i="15"/>
  <c r="Q148" i="15" s="1"/>
  <c r="I315" i="15"/>
  <c r="Q315" i="15" s="1"/>
  <c r="I609" i="15"/>
  <c r="Q609" i="15" s="1"/>
  <c r="I116" i="15"/>
  <c r="Q116" i="15" s="1"/>
  <c r="I338" i="15"/>
  <c r="Q338" i="15" s="1"/>
  <c r="I419" i="15"/>
  <c r="Q419" i="15" s="1"/>
  <c r="I557" i="15"/>
  <c r="Q557" i="15" s="1"/>
  <c r="I175" i="15"/>
  <c r="Q175" i="15" s="1"/>
  <c r="I11" i="15"/>
  <c r="Q11" i="15" s="1"/>
  <c r="I385" i="15"/>
  <c r="Q385" i="15" s="1"/>
  <c r="I79" i="15"/>
  <c r="Q79" i="15" s="1"/>
  <c r="I417" i="15"/>
  <c r="Q417" i="15" s="1"/>
  <c r="I51" i="15"/>
  <c r="Q51" i="15" s="1"/>
  <c r="I182" i="15"/>
  <c r="Q182" i="15" s="1"/>
  <c r="I393" i="15"/>
  <c r="Q393" i="15" s="1"/>
  <c r="I460" i="15"/>
  <c r="Q460" i="15" s="1"/>
  <c r="I588" i="15"/>
  <c r="Q588" i="15" s="1"/>
  <c r="I413" i="15"/>
  <c r="Q413" i="15" s="1"/>
  <c r="I207" i="15"/>
  <c r="Q207" i="15" s="1"/>
  <c r="I161" i="15"/>
  <c r="Q161" i="15" s="1"/>
  <c r="I587" i="15"/>
  <c r="Q587" i="15" s="1"/>
  <c r="I25" i="15"/>
  <c r="Q25" i="15" s="1"/>
  <c r="I447" i="15"/>
  <c r="Q447" i="15" s="1"/>
  <c r="I139" i="15"/>
  <c r="Q139" i="15" s="1"/>
  <c r="I638" i="15"/>
  <c r="Q638" i="15" s="1"/>
  <c r="I421" i="15"/>
  <c r="Q421" i="15" s="1"/>
  <c r="I518" i="15"/>
  <c r="Q518" i="15" s="1"/>
  <c r="I4" i="15"/>
  <c r="Q4" i="15" s="1"/>
  <c r="I215" i="15"/>
  <c r="Q215" i="15" s="1"/>
  <c r="I570" i="15"/>
  <c r="Q570" i="15" s="1"/>
  <c r="I500" i="15"/>
  <c r="Q500" i="15" s="1"/>
  <c r="I495" i="15"/>
  <c r="Q495" i="15" s="1"/>
  <c r="I596" i="15"/>
  <c r="Q596" i="15" s="1"/>
  <c r="I461" i="15"/>
  <c r="Q461" i="15" s="1"/>
  <c r="I635" i="15"/>
  <c r="Q635" i="15" s="1"/>
  <c r="I451" i="15"/>
  <c r="Q451" i="15" s="1"/>
  <c r="I408" i="15"/>
  <c r="Q408" i="15" s="1"/>
  <c r="I487" i="15"/>
  <c r="Q487" i="15" s="1"/>
  <c r="I269" i="15"/>
  <c r="Q269" i="15" s="1"/>
  <c r="I336" i="15"/>
  <c r="Q336" i="15" s="1"/>
  <c r="I351" i="15"/>
  <c r="Q351" i="15" s="1"/>
  <c r="I399" i="15"/>
  <c r="Q399" i="15" s="1"/>
  <c r="I217" i="15"/>
  <c r="Q217" i="15" s="1"/>
  <c r="I553" i="15"/>
  <c r="Q553" i="15" s="1"/>
  <c r="I32" i="15"/>
  <c r="Q32" i="15" s="1"/>
  <c r="I478" i="15"/>
  <c r="Q478" i="15" s="1"/>
  <c r="I285" i="15"/>
  <c r="Q285" i="15" s="1"/>
  <c r="I404" i="15"/>
  <c r="Q404" i="15" s="1"/>
  <c r="I490" i="15"/>
  <c r="Q490" i="15" s="1"/>
  <c r="I167" i="15"/>
  <c r="Q167" i="15" s="1"/>
  <c r="I146" i="15"/>
  <c r="Q146" i="15" s="1"/>
  <c r="I508" i="15"/>
  <c r="Q508" i="15" s="1"/>
  <c r="I38" i="15"/>
  <c r="Q38" i="15" s="1"/>
  <c r="I55" i="15"/>
  <c r="Q55" i="15" s="1"/>
  <c r="I21" i="15"/>
  <c r="Q21" i="15" s="1"/>
  <c r="I448" i="15"/>
  <c r="Q448" i="15" s="1"/>
  <c r="I286" i="15"/>
  <c r="Q286" i="15" s="1"/>
  <c r="I156" i="15"/>
  <c r="Q156" i="15" s="1"/>
  <c r="I484" i="15"/>
  <c r="Q484" i="15" s="1"/>
  <c r="I345" i="15"/>
  <c r="Q345" i="15" s="1"/>
  <c r="I31" i="15"/>
  <c r="Q31" i="15" s="1"/>
  <c r="I106" i="15"/>
  <c r="Q106" i="15" s="1"/>
  <c r="I306" i="15"/>
  <c r="Q306" i="15" s="1"/>
  <c r="I46" i="15"/>
  <c r="Q46" i="15" s="1"/>
  <c r="I383" i="15"/>
  <c r="Q383" i="15" s="1"/>
  <c r="I536" i="15"/>
  <c r="Q536" i="15" s="1"/>
  <c r="I366" i="15"/>
  <c r="Q366" i="15" s="1"/>
  <c r="I317" i="15"/>
  <c r="Q317" i="15" s="1"/>
  <c r="I158" i="15"/>
  <c r="Q158" i="15" s="1"/>
  <c r="I52" i="15"/>
  <c r="Q52" i="15" s="1"/>
  <c r="I231" i="15"/>
  <c r="Q231" i="15" s="1"/>
  <c r="I63" i="15"/>
  <c r="Q63" i="15" s="1"/>
  <c r="I476" i="15"/>
  <c r="Q476" i="15" s="1"/>
  <c r="I5" i="15"/>
  <c r="Q5" i="15" s="1"/>
  <c r="I24" i="15"/>
  <c r="Q24" i="15" s="1"/>
  <c r="I50" i="15"/>
  <c r="Q50" i="15" s="1"/>
  <c r="I22" i="15"/>
  <c r="Q22" i="15" s="1"/>
  <c r="I326" i="15"/>
  <c r="Q326" i="15" s="1"/>
  <c r="I564" i="15"/>
  <c r="Q564" i="15" s="1"/>
  <c r="I347" i="15"/>
  <c r="Q347" i="15" s="1"/>
  <c r="I218" i="15"/>
  <c r="Q218" i="15" s="1"/>
  <c r="T48" i="14" l="1"/>
  <c r="Y49" i="14"/>
  <c r="Y55" i="14" s="1"/>
  <c r="X55" i="14"/>
  <c r="W55" i="14"/>
  <c r="V55" i="14"/>
  <c r="T49" i="14"/>
  <c r="Y35" i="14"/>
  <c r="U55" i="14" l="1"/>
  <c r="T55" i="14"/>
</calcChain>
</file>

<file path=xl/sharedStrings.xml><?xml version="1.0" encoding="utf-8"?>
<sst xmlns="http://schemas.openxmlformats.org/spreadsheetml/2006/main" count="1478" uniqueCount="757">
  <si>
    <t>Mumbai</t>
  </si>
  <si>
    <t>Kolkata</t>
  </si>
  <si>
    <t>Chennai</t>
  </si>
  <si>
    <t>Hyderabad</t>
  </si>
  <si>
    <t>Pune</t>
  </si>
  <si>
    <t>Surat</t>
  </si>
  <si>
    <t>Jaipur</t>
  </si>
  <si>
    <t>Lucknow</t>
  </si>
  <si>
    <t>Nagpur</t>
  </si>
  <si>
    <t>Ghaziabad</t>
  </si>
  <si>
    <t>Indore</t>
  </si>
  <si>
    <t>Coimbatore</t>
  </si>
  <si>
    <t>Patna</t>
  </si>
  <si>
    <t>Kozhikode</t>
  </si>
  <si>
    <t>Bhopal</t>
  </si>
  <si>
    <t>Thrissur</t>
  </si>
  <si>
    <t>Thane</t>
  </si>
  <si>
    <t>Vadodara</t>
  </si>
  <si>
    <t>Agra</t>
  </si>
  <si>
    <t>Visakhapatnam</t>
  </si>
  <si>
    <t>Thiruvananthapuram</t>
  </si>
  <si>
    <t>Ludhiana</t>
  </si>
  <si>
    <t>Nashik</t>
  </si>
  <si>
    <t>Madurai</t>
  </si>
  <si>
    <t>Varanasi</t>
  </si>
  <si>
    <t>Meerut</t>
  </si>
  <si>
    <t>Faridabad</t>
  </si>
  <si>
    <t>Rajkot</t>
  </si>
  <si>
    <t>Srinagar</t>
  </si>
  <si>
    <t>Jabalpur</t>
  </si>
  <si>
    <t>Dhanbad</t>
  </si>
  <si>
    <t>Aurangabad</t>
  </si>
  <si>
    <t>Jodhpur</t>
  </si>
  <si>
    <t>Ranchi</t>
  </si>
  <si>
    <t>Raipur</t>
  </si>
  <si>
    <t>Kollam</t>
  </si>
  <si>
    <t>Gwalior</t>
  </si>
  <si>
    <t>Chandigarh</t>
  </si>
  <si>
    <t>Tiruchirappalli</t>
  </si>
  <si>
    <t>Kota</t>
  </si>
  <si>
    <t>Mysore</t>
  </si>
  <si>
    <t>Bareilly</t>
  </si>
  <si>
    <t>Tiruppur</t>
  </si>
  <si>
    <t>Solapur</t>
  </si>
  <si>
    <t>Salem</t>
  </si>
  <si>
    <t>Aligarh</t>
  </si>
  <si>
    <t>Gurgaon</t>
  </si>
  <si>
    <t>Moradabad</t>
  </si>
  <si>
    <t>Jalandhar</t>
  </si>
  <si>
    <t>Warangal</t>
  </si>
  <si>
    <t>Dehradun</t>
  </si>
  <si>
    <t>Saharanpur</t>
  </si>
  <si>
    <t>Gorakhpur</t>
  </si>
  <si>
    <t>Guntur</t>
  </si>
  <si>
    <t>Cuttack</t>
  </si>
  <si>
    <t>Puducherry</t>
  </si>
  <si>
    <t>Jammu</t>
  </si>
  <si>
    <t>Amravati</t>
  </si>
  <si>
    <t>Bikaner</t>
  </si>
  <si>
    <t>Belgaum</t>
  </si>
  <si>
    <t>Bhavnagar</t>
  </si>
  <si>
    <t>Firozabad</t>
  </si>
  <si>
    <t>Jamnagar</t>
  </si>
  <si>
    <t>Ajmer</t>
  </si>
  <si>
    <t>Jhansi</t>
  </si>
  <si>
    <t>Kolhapur</t>
  </si>
  <si>
    <t>Gulbarga</t>
  </si>
  <si>
    <t>Erode</t>
  </si>
  <si>
    <t>Ujjain</t>
  </si>
  <si>
    <t>Muzaffarnagar</t>
  </si>
  <si>
    <t>Vellore</t>
  </si>
  <si>
    <t>Kurnool</t>
  </si>
  <si>
    <t>Udaipur</t>
  </si>
  <si>
    <t>Gaya</t>
  </si>
  <si>
    <t>Jalgaon</t>
  </si>
  <si>
    <t>Mathura</t>
  </si>
  <si>
    <t>Bilaspur</t>
  </si>
  <si>
    <t>Patiala</t>
  </si>
  <si>
    <t>Panipat</t>
  </si>
  <si>
    <t>Davanagere</t>
  </si>
  <si>
    <t>Akola</t>
  </si>
  <si>
    <t>Thoothukkudi</t>
  </si>
  <si>
    <t>Bellary</t>
  </si>
  <si>
    <t>Bhagalpur</t>
  </si>
  <si>
    <t>Muzaffarpur</t>
  </si>
  <si>
    <t>Yamunanagar</t>
  </si>
  <si>
    <t>Latur</t>
  </si>
  <si>
    <t>Ahmadnagar</t>
  </si>
  <si>
    <t>Dhule</t>
  </si>
  <si>
    <t>Rohtak</t>
  </si>
  <si>
    <t>Sagar</t>
  </si>
  <si>
    <t>Bhilwara</t>
  </si>
  <si>
    <t>Rampur</t>
  </si>
  <si>
    <t>Shahjahanpur</t>
  </si>
  <si>
    <t>Anantapur</t>
  </si>
  <si>
    <t>Alwar</t>
  </si>
  <si>
    <t>Bijapur</t>
  </si>
  <si>
    <t>Shimoga</t>
  </si>
  <si>
    <t>Chandrapur</t>
  </si>
  <si>
    <t>Junagadh</t>
  </si>
  <si>
    <t>Nizamabad</t>
  </si>
  <si>
    <t>Purnia</t>
  </si>
  <si>
    <t>Hardwar</t>
  </si>
  <si>
    <t>Parbhani</t>
  </si>
  <si>
    <t>Hisar</t>
  </si>
  <si>
    <t>Darbhanga</t>
  </si>
  <si>
    <t>Karnal</t>
  </si>
  <si>
    <t>Tumkur</t>
  </si>
  <si>
    <t>Karimnagar</t>
  </si>
  <si>
    <t>Palakkad</t>
  </si>
  <si>
    <t>Aizawl</t>
  </si>
  <si>
    <t>Sonipat</t>
  </si>
  <si>
    <t>Dindigul</t>
  </si>
  <si>
    <t>Thanjavur</t>
  </si>
  <si>
    <t>Dewas</t>
  </si>
  <si>
    <t>Bathinda</t>
  </si>
  <si>
    <t>Jalna</t>
  </si>
  <si>
    <t>Satna</t>
  </si>
  <si>
    <t>Ratlam</t>
  </si>
  <si>
    <t>Sambalpur</t>
  </si>
  <si>
    <t>Durg</t>
  </si>
  <si>
    <t>Khammam</t>
  </si>
  <si>
    <t>Faizabad</t>
  </si>
  <si>
    <t>Etawah</t>
  </si>
  <si>
    <t>Bharatpur</t>
  </si>
  <si>
    <t>Begusarai</t>
  </si>
  <si>
    <t>Sikar</t>
  </si>
  <si>
    <t>Alappuzha</t>
  </si>
  <si>
    <t>Katihar</t>
  </si>
  <si>
    <t>Vizianagaram</t>
  </si>
  <si>
    <t>Rewa</t>
  </si>
  <si>
    <t>Raichur</t>
  </si>
  <si>
    <t>Pali</t>
  </si>
  <si>
    <t>Bharuch</t>
  </si>
  <si>
    <t>Kancheepuram</t>
  </si>
  <si>
    <t>Singrauli</t>
  </si>
  <si>
    <t>Bidar</t>
  </si>
  <si>
    <t>Munger</t>
  </si>
  <si>
    <t>Panchkula</t>
  </si>
  <si>
    <t>Burhanpur</t>
  </si>
  <si>
    <t>Mahbubnagar</t>
  </si>
  <si>
    <t>Ambala</t>
  </si>
  <si>
    <t>Gandhinagar</t>
  </si>
  <si>
    <t>Deoghar</t>
  </si>
  <si>
    <t>Morena</t>
  </si>
  <si>
    <t>Bhind</t>
  </si>
  <si>
    <t>Hardoi</t>
  </si>
  <si>
    <t>Bhiwani</t>
  </si>
  <si>
    <t>Fatehpur</t>
  </si>
  <si>
    <t>Rae Bareli</t>
  </si>
  <si>
    <t>Mahesana</t>
  </si>
  <si>
    <t>Chhindwara</t>
  </si>
  <si>
    <t>Sitapur</t>
  </si>
  <si>
    <t>Bahraich</t>
  </si>
  <si>
    <t>Sirsa</t>
  </si>
  <si>
    <t>Guna</t>
  </si>
  <si>
    <t>Jaunpur</t>
  </si>
  <si>
    <t>Shivpuri</t>
  </si>
  <si>
    <t>Unnao</t>
  </si>
  <si>
    <t>Baleshwar</t>
  </si>
  <si>
    <t>Chittoor</t>
  </si>
  <si>
    <t>Cuddalore</t>
  </si>
  <si>
    <t>Hassan</t>
  </si>
  <si>
    <t>Shimla</t>
  </si>
  <si>
    <t>Valsad</t>
  </si>
  <si>
    <t>Hoshiarpur</t>
  </si>
  <si>
    <t>Jind</t>
  </si>
  <si>
    <t>Udupi</t>
  </si>
  <si>
    <t>Tonk</t>
  </si>
  <si>
    <t>Lakhimpur</t>
  </si>
  <si>
    <t>Rajnandgaon</t>
  </si>
  <si>
    <t>Banda</t>
  </si>
  <si>
    <t>Pilibhit</t>
  </si>
  <si>
    <t>Moga</t>
  </si>
  <si>
    <t>Budaun</t>
  </si>
  <si>
    <t>Anantnag</t>
  </si>
  <si>
    <t>Saharsa</t>
  </si>
  <si>
    <t>Vidisha</t>
  </si>
  <si>
    <t>Dibrugarh</t>
  </si>
  <si>
    <t>Nalgonda</t>
  </si>
  <si>
    <t>Hanumangarh</t>
  </si>
  <si>
    <t>Raigarh</t>
  </si>
  <si>
    <t>Satara</t>
  </si>
  <si>
    <t>Damoh</t>
  </si>
  <si>
    <t>Nagaon</t>
  </si>
  <si>
    <t>Srikakulam</t>
  </si>
  <si>
    <t>Bid</t>
  </si>
  <si>
    <t>Chitradurga</t>
  </si>
  <si>
    <t>Tiruvannamalai</t>
  </si>
  <si>
    <t>Kaithal</t>
  </si>
  <si>
    <t>Giridih</t>
  </si>
  <si>
    <t>Rewari</t>
  </si>
  <si>
    <t>Mandsaur</t>
  </si>
  <si>
    <t>Adilabad</t>
  </si>
  <si>
    <t>Gonda</t>
  </si>
  <si>
    <t>Yavatmal</t>
  </si>
  <si>
    <t>Kolar</t>
  </si>
  <si>
    <t>Mandya</t>
  </si>
  <si>
    <t>Siwan</t>
  </si>
  <si>
    <t>Lalitpur</t>
  </si>
  <si>
    <t>Dhaulpur</t>
  </si>
  <si>
    <t>Mainpuri</t>
  </si>
  <si>
    <t>Gondiya</t>
  </si>
  <si>
    <t>Etah</t>
  </si>
  <si>
    <t>Deoria</t>
  </si>
  <si>
    <t>Bhadrak</t>
  </si>
  <si>
    <t>Puruliya</t>
  </si>
  <si>
    <t>Ghazipur</t>
  </si>
  <si>
    <t>Sawai Madhopur</t>
  </si>
  <si>
    <t>Churu</t>
  </si>
  <si>
    <t>Jhunjhunun</t>
  </si>
  <si>
    <t>Chikmagalur</t>
  </si>
  <si>
    <t>Amreli</t>
  </si>
  <si>
    <t>Baran</t>
  </si>
  <si>
    <t>Hoshangabad</t>
  </si>
  <si>
    <t>Pudukkottai</t>
  </si>
  <si>
    <t>Muktsar</t>
  </si>
  <si>
    <t>Barnala</t>
  </si>
  <si>
    <t>Chittaurgarh</t>
  </si>
  <si>
    <t>Sultanpur</t>
  </si>
  <si>
    <t>Azamgarh</t>
  </si>
  <si>
    <t>Basti</t>
  </si>
  <si>
    <t>Osmanabad</t>
  </si>
  <si>
    <t>Ballia</t>
  </si>
  <si>
    <t>Nandurbar</t>
  </si>
  <si>
    <t>Buxar</t>
  </si>
  <si>
    <t>Firozpur</t>
  </si>
  <si>
    <t>Sehore</t>
  </si>
  <si>
    <t>Nagaur</t>
  </si>
  <si>
    <t>Wardha</t>
  </si>
  <si>
    <t>Kishanganj</t>
  </si>
  <si>
    <t>Bundi</t>
  </si>
  <si>
    <t>Betul</t>
  </si>
  <si>
    <t>Seoni</t>
  </si>
  <si>
    <t>Banswara</t>
  </si>
  <si>
    <t>Datia</t>
  </si>
  <si>
    <t>Rural</t>
  </si>
  <si>
    <t>Total</t>
  </si>
  <si>
    <t>Population</t>
  </si>
  <si>
    <t>ANDAMAN &amp; NICOBAR ISLANDS</t>
  </si>
  <si>
    <t>Nicobars</t>
  </si>
  <si>
    <t>North  &amp; Middle Andaman</t>
  </si>
  <si>
    <t>South Andaman</t>
  </si>
  <si>
    <t>ANDHRA PRADESH</t>
  </si>
  <si>
    <t>East Godavari</t>
  </si>
  <si>
    <t>Krishna</t>
  </si>
  <si>
    <t>Medak</t>
  </si>
  <si>
    <t>Prakasam</t>
  </si>
  <si>
    <t>Rangareddy</t>
  </si>
  <si>
    <t>Sri Potti Sriramulu Nellore</t>
  </si>
  <si>
    <t>West Godavari</t>
  </si>
  <si>
    <t>Y.S.R.</t>
  </si>
  <si>
    <t>ARUNACHAL PRADESH</t>
  </si>
  <si>
    <t>Anjaw</t>
  </si>
  <si>
    <t>Changlang</t>
  </si>
  <si>
    <t>Dibang Valley</t>
  </si>
  <si>
    <t>East Kameng</t>
  </si>
  <si>
    <t>East Siang</t>
  </si>
  <si>
    <t>Kurung Kumey</t>
  </si>
  <si>
    <t>Lohit</t>
  </si>
  <si>
    <t>Lower Dibang Valley</t>
  </si>
  <si>
    <t>Lower Subansiri</t>
  </si>
  <si>
    <t>Papum Pare</t>
  </si>
  <si>
    <t>Tawang</t>
  </si>
  <si>
    <t>Tirap</t>
  </si>
  <si>
    <t>Upper Siang</t>
  </si>
  <si>
    <t>Upper Subansiri</t>
  </si>
  <si>
    <t>West Kameng</t>
  </si>
  <si>
    <t>West Siang</t>
  </si>
  <si>
    <t>ASSAM</t>
  </si>
  <si>
    <t>Baksa</t>
  </si>
  <si>
    <t>Barpeta</t>
  </si>
  <si>
    <t>Bongaigaon</t>
  </si>
  <si>
    <t>Cachar</t>
  </si>
  <si>
    <t>Chirang</t>
  </si>
  <si>
    <t>Darrang</t>
  </si>
  <si>
    <t>Dhemaji</t>
  </si>
  <si>
    <t>Dhubri</t>
  </si>
  <si>
    <t>Dima Hasao</t>
  </si>
  <si>
    <t>Goalpara</t>
  </si>
  <si>
    <t>Golaghat</t>
  </si>
  <si>
    <t>Hailakandi</t>
  </si>
  <si>
    <t>Jorhat</t>
  </si>
  <si>
    <t>Kamrup</t>
  </si>
  <si>
    <t>Kamrup Metropolitan</t>
  </si>
  <si>
    <t>Karbi Anglong</t>
  </si>
  <si>
    <t>Karimganj</t>
  </si>
  <si>
    <t>Kokrajhar</t>
  </si>
  <si>
    <t>Morigaon</t>
  </si>
  <si>
    <t>Nalbari</t>
  </si>
  <si>
    <t>Sivasagar</t>
  </si>
  <si>
    <t>Sonitpur</t>
  </si>
  <si>
    <t>Tinsukia</t>
  </si>
  <si>
    <t>Udalguri</t>
  </si>
  <si>
    <t>BIHAR</t>
  </si>
  <si>
    <t>Araria</t>
  </si>
  <si>
    <t>Arwal</t>
  </si>
  <si>
    <t>Banka</t>
  </si>
  <si>
    <t>Bhojpur</t>
  </si>
  <si>
    <t>Gopalganj</t>
  </si>
  <si>
    <t>Jamui</t>
  </si>
  <si>
    <t xml:space="preserve">Jehanabad </t>
  </si>
  <si>
    <t>Kaimur (Bhabua)</t>
  </si>
  <si>
    <t>Khagaria</t>
  </si>
  <si>
    <t>Lakhisarai</t>
  </si>
  <si>
    <t>Madhepura</t>
  </si>
  <si>
    <t>Madhubani</t>
  </si>
  <si>
    <t>Nalanda</t>
  </si>
  <si>
    <t>Nawada</t>
  </si>
  <si>
    <t>Pashchim Champaran</t>
  </si>
  <si>
    <t>Purba Champaran</t>
  </si>
  <si>
    <t>Rohtas</t>
  </si>
  <si>
    <t>Samastipur</t>
  </si>
  <si>
    <t>Saran</t>
  </si>
  <si>
    <t>Sheikhpura</t>
  </si>
  <si>
    <t>Sheohar</t>
  </si>
  <si>
    <t>Sitamarhi</t>
  </si>
  <si>
    <t>Supaul</t>
  </si>
  <si>
    <t>Vaishali</t>
  </si>
  <si>
    <t>CHANDIGARH</t>
  </si>
  <si>
    <t>CHHATTISGARH</t>
  </si>
  <si>
    <t>Bastar</t>
  </si>
  <si>
    <t>Dakshin Bastar Dantewada</t>
  </si>
  <si>
    <t xml:space="preserve">Dhamtari </t>
  </si>
  <si>
    <t>Janjgir - Champa</t>
  </si>
  <si>
    <t xml:space="preserve">Jashpur </t>
  </si>
  <si>
    <t>Kabeerdham</t>
  </si>
  <si>
    <t xml:space="preserve">Korba </t>
  </si>
  <si>
    <t>Koriya</t>
  </si>
  <si>
    <t>Mahasamund</t>
  </si>
  <si>
    <t>Narayanpur</t>
  </si>
  <si>
    <t>Surguja</t>
  </si>
  <si>
    <t>Uttar Bastar Kanker</t>
  </si>
  <si>
    <t>DADRA &amp; NAGAR HAVELI</t>
  </si>
  <si>
    <t>Dadra &amp; Nagar Haveli</t>
  </si>
  <si>
    <t>DAMAN &amp; DIU</t>
  </si>
  <si>
    <t>Daman</t>
  </si>
  <si>
    <t>Diu</t>
  </si>
  <si>
    <t>GOA</t>
  </si>
  <si>
    <t>North Goa</t>
  </si>
  <si>
    <t>South Goa</t>
  </si>
  <si>
    <t>GUJARAT</t>
  </si>
  <si>
    <t>Ahmadabad</t>
  </si>
  <si>
    <t xml:space="preserve">Anand  </t>
  </si>
  <si>
    <t>Banas Kantha</t>
  </si>
  <si>
    <t xml:space="preserve">Dohad  </t>
  </si>
  <si>
    <t>Kachchh</t>
  </si>
  <si>
    <t>Kachchh ^</t>
  </si>
  <si>
    <t>Kheda</t>
  </si>
  <si>
    <t>Narmada</t>
  </si>
  <si>
    <t xml:space="preserve">Navsari  </t>
  </si>
  <si>
    <t>Panch Mahals</t>
  </si>
  <si>
    <t xml:space="preserve">Patan  </t>
  </si>
  <si>
    <t xml:space="preserve">Porbandar </t>
  </si>
  <si>
    <t>Sabar Kantha</t>
  </si>
  <si>
    <t>Surendranagar</t>
  </si>
  <si>
    <t>Tapi</t>
  </si>
  <si>
    <t>The Dangs</t>
  </si>
  <si>
    <t>HARYANA</t>
  </si>
  <si>
    <t>Fatehabad</t>
  </si>
  <si>
    <t>Jhajjar</t>
  </si>
  <si>
    <t>Kurukshetra</t>
  </si>
  <si>
    <t>Mahendragarh</t>
  </si>
  <si>
    <t xml:space="preserve">Mewat </t>
  </si>
  <si>
    <t xml:space="preserve">Palwal </t>
  </si>
  <si>
    <t>HIMACHAL PRADESH</t>
  </si>
  <si>
    <t>Chamba</t>
  </si>
  <si>
    <t>Hamirpur</t>
  </si>
  <si>
    <t>Kangra</t>
  </si>
  <si>
    <t>Kinnaur</t>
  </si>
  <si>
    <t>Kullu</t>
  </si>
  <si>
    <t>Lahul &amp; Spiti</t>
  </si>
  <si>
    <t>Mandi</t>
  </si>
  <si>
    <t>Sirmaur</t>
  </si>
  <si>
    <t>Solan</t>
  </si>
  <si>
    <t>Una</t>
  </si>
  <si>
    <t>JAMMU &amp; KASHMIR</t>
  </si>
  <si>
    <t>Badgam</t>
  </si>
  <si>
    <t>Bandipore</t>
  </si>
  <si>
    <t>Baramula</t>
  </si>
  <si>
    <t>Doda</t>
  </si>
  <si>
    <t>Ganderbal</t>
  </si>
  <si>
    <t>Kargil</t>
  </si>
  <si>
    <t>Kathua</t>
  </si>
  <si>
    <t>Kishtwar</t>
  </si>
  <si>
    <t>Kulgam</t>
  </si>
  <si>
    <t>Kupwara</t>
  </si>
  <si>
    <t>Leh(Ladakh)</t>
  </si>
  <si>
    <t>Pulwama</t>
  </si>
  <si>
    <t>Punch</t>
  </si>
  <si>
    <t>Rajouri</t>
  </si>
  <si>
    <t>Ramban</t>
  </si>
  <si>
    <t>Reasi</t>
  </si>
  <si>
    <t>Samba</t>
  </si>
  <si>
    <t>Shupiyan</t>
  </si>
  <si>
    <t>Udhampur</t>
  </si>
  <si>
    <t>JHARKHAND</t>
  </si>
  <si>
    <t>Bokaro</t>
  </si>
  <si>
    <t>Chatra</t>
  </si>
  <si>
    <t>Dumka</t>
  </si>
  <si>
    <t xml:space="preserve">Garhwa </t>
  </si>
  <si>
    <t>Godda</t>
  </si>
  <si>
    <t>Gumla</t>
  </si>
  <si>
    <t>Hazaribagh</t>
  </si>
  <si>
    <t>Jamtara</t>
  </si>
  <si>
    <t>Khunti</t>
  </si>
  <si>
    <t>Kodarma</t>
  </si>
  <si>
    <t>Latehar</t>
  </si>
  <si>
    <t>Lohardaga</t>
  </si>
  <si>
    <t>Pakur</t>
  </si>
  <si>
    <t>Palamu</t>
  </si>
  <si>
    <t>Pashchimi Singhbhum</t>
  </si>
  <si>
    <t>Purbi Singhbhum</t>
  </si>
  <si>
    <t>Ramgarh</t>
  </si>
  <si>
    <t>Sahibganj</t>
  </si>
  <si>
    <t>Saraikela-Kharsawan</t>
  </si>
  <si>
    <t>Simdega</t>
  </si>
  <si>
    <t>KARNATAKA</t>
  </si>
  <si>
    <t xml:space="preserve">Bagalkot </t>
  </si>
  <si>
    <t>Bangalore</t>
  </si>
  <si>
    <t>Bangalore Rural</t>
  </si>
  <si>
    <t>Chamarajanagar</t>
  </si>
  <si>
    <t>Chikkaballapura</t>
  </si>
  <si>
    <t>Dakshina Kannada</t>
  </si>
  <si>
    <t>Dharwad</t>
  </si>
  <si>
    <t>Gadag</t>
  </si>
  <si>
    <t>Haveri</t>
  </si>
  <si>
    <t>Kodagu</t>
  </si>
  <si>
    <t>Koppal</t>
  </si>
  <si>
    <t>Ramanagara</t>
  </si>
  <si>
    <t>Uttara Kannada</t>
  </si>
  <si>
    <t>Yadgir</t>
  </si>
  <si>
    <t>KERALA</t>
  </si>
  <si>
    <t>Ernakulam</t>
  </si>
  <si>
    <t xml:space="preserve">Idukki </t>
  </si>
  <si>
    <t>Kannur</t>
  </si>
  <si>
    <t>Kasaragod</t>
  </si>
  <si>
    <t>Kottayam</t>
  </si>
  <si>
    <t>Malappuram</t>
  </si>
  <si>
    <t>Pathanamthitta</t>
  </si>
  <si>
    <t>Wayanad</t>
  </si>
  <si>
    <t>LAKSHADWEEP</t>
  </si>
  <si>
    <t>Lakshadweep</t>
  </si>
  <si>
    <t>MADHYA PRADESH</t>
  </si>
  <si>
    <t>Alirajpur</t>
  </si>
  <si>
    <t>Anuppur</t>
  </si>
  <si>
    <t>Ashoknagar</t>
  </si>
  <si>
    <t>Balaghat</t>
  </si>
  <si>
    <t xml:space="preserve">Barwani </t>
  </si>
  <si>
    <t>Chhatarpur</t>
  </si>
  <si>
    <t>Dhar</t>
  </si>
  <si>
    <t xml:space="preserve">Dindori </t>
  </si>
  <si>
    <t xml:space="preserve">Harda </t>
  </si>
  <si>
    <t>Jhabua</t>
  </si>
  <si>
    <t xml:space="preserve">Katni </t>
  </si>
  <si>
    <t>Khandwa (East Nimar)</t>
  </si>
  <si>
    <t>Khargone (West Nimar)</t>
  </si>
  <si>
    <t>Mandla</t>
  </si>
  <si>
    <t>Narsimhapur</t>
  </si>
  <si>
    <t xml:space="preserve">Neemuch </t>
  </si>
  <si>
    <t>Panna</t>
  </si>
  <si>
    <t>Raisen</t>
  </si>
  <si>
    <t>Rajgarh</t>
  </si>
  <si>
    <t>Shahdol</t>
  </si>
  <si>
    <t>Shajapur</t>
  </si>
  <si>
    <t xml:space="preserve">Sheopur </t>
  </si>
  <si>
    <t>Sidhi</t>
  </si>
  <si>
    <t>Tikamgarh</t>
  </si>
  <si>
    <t>Umaria</t>
  </si>
  <si>
    <t>MAHARASHTRA</t>
  </si>
  <si>
    <t>Bhandara</t>
  </si>
  <si>
    <t>Buldana</t>
  </si>
  <si>
    <t>Gadchiroli</t>
  </si>
  <si>
    <t>Hingoli</t>
  </si>
  <si>
    <t>Mumbai Suburban</t>
  </si>
  <si>
    <t>Nanded</t>
  </si>
  <si>
    <t>Ratnagiri</t>
  </si>
  <si>
    <t>Sangli</t>
  </si>
  <si>
    <t>Sindhudurg</t>
  </si>
  <si>
    <t>Washim</t>
  </si>
  <si>
    <t>MANIPUR</t>
  </si>
  <si>
    <t>Bishnupur</t>
  </si>
  <si>
    <t>Chandel</t>
  </si>
  <si>
    <t>Churachandpur</t>
  </si>
  <si>
    <t>Imphal East</t>
  </si>
  <si>
    <t>Imphal West</t>
  </si>
  <si>
    <t>Senapati</t>
  </si>
  <si>
    <t xml:space="preserve">Tamenglong </t>
  </si>
  <si>
    <t>Thoubal</t>
  </si>
  <si>
    <t>Ukhrul</t>
  </si>
  <si>
    <t>MEGHALAYA</t>
  </si>
  <si>
    <t>East Garo Hills</t>
  </si>
  <si>
    <t>East Khasi Hills</t>
  </si>
  <si>
    <t>Jaintia Hills</t>
  </si>
  <si>
    <t>Ribhoi</t>
  </si>
  <si>
    <t>South Garo Hills</t>
  </si>
  <si>
    <t>West Garo Hills</t>
  </si>
  <si>
    <t>West Khasi Hills</t>
  </si>
  <si>
    <t>MIZORAM</t>
  </si>
  <si>
    <t>Champhai</t>
  </si>
  <si>
    <t>Kolasib</t>
  </si>
  <si>
    <t>Lawngtlai</t>
  </si>
  <si>
    <t>Lunglei</t>
  </si>
  <si>
    <t>Mamit</t>
  </si>
  <si>
    <t>Saiha</t>
  </si>
  <si>
    <t>Serchhip</t>
  </si>
  <si>
    <t>NAGALAND</t>
  </si>
  <si>
    <t>Mon</t>
  </si>
  <si>
    <t xml:space="preserve">Dimapur </t>
  </si>
  <si>
    <t>Kiphire</t>
  </si>
  <si>
    <t>Kohima</t>
  </si>
  <si>
    <t>Longleng</t>
  </si>
  <si>
    <t>Mokokchung</t>
  </si>
  <si>
    <t>Peren</t>
  </si>
  <si>
    <t>Phek</t>
  </si>
  <si>
    <t>Tuensang</t>
  </si>
  <si>
    <t>Wokha</t>
  </si>
  <si>
    <t>Zunheboto</t>
  </si>
  <si>
    <t>NCT OF DELHI</t>
  </si>
  <si>
    <t>Central</t>
  </si>
  <si>
    <t>East</t>
  </si>
  <si>
    <t>New Delhi</t>
  </si>
  <si>
    <t>North</t>
  </si>
  <si>
    <t>North East</t>
  </si>
  <si>
    <t>North West</t>
  </si>
  <si>
    <t>South</t>
  </si>
  <si>
    <t>South West</t>
  </si>
  <si>
    <t>West</t>
  </si>
  <si>
    <t>ODISHA</t>
  </si>
  <si>
    <t xml:space="preserve">Anugul  </t>
  </si>
  <si>
    <t>Balangir</t>
  </si>
  <si>
    <t>Bargarh</t>
  </si>
  <si>
    <t>Baudh</t>
  </si>
  <si>
    <t>Debagarh</t>
  </si>
  <si>
    <t>Dhenkanal</t>
  </si>
  <si>
    <t>Gajapati</t>
  </si>
  <si>
    <t>Ganjam</t>
  </si>
  <si>
    <t xml:space="preserve">Jagatsinghapur </t>
  </si>
  <si>
    <t xml:space="preserve">Jajapur  </t>
  </si>
  <si>
    <t>Jharsuguda</t>
  </si>
  <si>
    <t>Kalahandi</t>
  </si>
  <si>
    <t>Kandhamal</t>
  </si>
  <si>
    <t xml:space="preserve">Kendrapara </t>
  </si>
  <si>
    <t>Kendujhar</t>
  </si>
  <si>
    <t xml:space="preserve">Khordha </t>
  </si>
  <si>
    <t>Koraput</t>
  </si>
  <si>
    <t xml:space="preserve">Malkangiri  </t>
  </si>
  <si>
    <t>Mayurbhanj</t>
  </si>
  <si>
    <t xml:space="preserve">Nabarangapur </t>
  </si>
  <si>
    <t xml:space="preserve">Nayagarh  </t>
  </si>
  <si>
    <t>Nuapada</t>
  </si>
  <si>
    <t>Puri</t>
  </si>
  <si>
    <t xml:space="preserve">Rayagada  </t>
  </si>
  <si>
    <t>Subarnapur</t>
  </si>
  <si>
    <t>Sundargarh</t>
  </si>
  <si>
    <t>PUDUCHERRY</t>
  </si>
  <si>
    <t>Karaikal</t>
  </si>
  <si>
    <t>Mahe</t>
  </si>
  <si>
    <t>Yanam</t>
  </si>
  <si>
    <t>PUNJAB</t>
  </si>
  <si>
    <t xml:space="preserve">Amritsar </t>
  </si>
  <si>
    <t>Faridkot</t>
  </si>
  <si>
    <t>Fatehgarh Sahib</t>
  </si>
  <si>
    <t>Gurdaspur</t>
  </si>
  <si>
    <t xml:space="preserve">Kapurthala </t>
  </si>
  <si>
    <t>Mansa</t>
  </si>
  <si>
    <t>Rupnagar</t>
  </si>
  <si>
    <t>Sahibzada Ajit Singh Nagar</t>
  </si>
  <si>
    <t>Sangrur</t>
  </si>
  <si>
    <t xml:space="preserve">Shahid Bhagat Singh Nagar </t>
  </si>
  <si>
    <t>Tarn Taran</t>
  </si>
  <si>
    <t>RAJASTHAN</t>
  </si>
  <si>
    <t>Barmer</t>
  </si>
  <si>
    <t>Dausa</t>
  </si>
  <si>
    <t>Dungarpur</t>
  </si>
  <si>
    <t xml:space="preserve">Ganganagar </t>
  </si>
  <si>
    <t>Jaisalmer</t>
  </si>
  <si>
    <t>Jalor</t>
  </si>
  <si>
    <t>Jhalawar</t>
  </si>
  <si>
    <t>Karauli</t>
  </si>
  <si>
    <t>Pratapgarh</t>
  </si>
  <si>
    <t>Rajsamand</t>
  </si>
  <si>
    <t>Sirohi</t>
  </si>
  <si>
    <t>SIKKIM</t>
  </si>
  <si>
    <t>East District</t>
  </si>
  <si>
    <t>North  District</t>
  </si>
  <si>
    <t>South District</t>
  </si>
  <si>
    <t>West District</t>
  </si>
  <si>
    <t>TAMIL NADU</t>
  </si>
  <si>
    <t xml:space="preserve">Ariyalur  </t>
  </si>
  <si>
    <t>Dharmapuri</t>
  </si>
  <si>
    <t>Kanniyakumari</t>
  </si>
  <si>
    <t xml:space="preserve">Karur </t>
  </si>
  <si>
    <t>Krishnagiri</t>
  </si>
  <si>
    <t xml:space="preserve">Nagapattinam  </t>
  </si>
  <si>
    <t xml:space="preserve">Namakkal   </t>
  </si>
  <si>
    <t xml:space="preserve">Perambalur  </t>
  </si>
  <si>
    <t>Ramanathapuram</t>
  </si>
  <si>
    <t>Sivaganga</t>
  </si>
  <si>
    <t>The Nilgiris</t>
  </si>
  <si>
    <t xml:space="preserve">Theni  </t>
  </si>
  <si>
    <t xml:space="preserve">Thiruvallur </t>
  </si>
  <si>
    <t>Thiruvarur</t>
  </si>
  <si>
    <t xml:space="preserve">Tirunelveli </t>
  </si>
  <si>
    <t>Viluppuram</t>
  </si>
  <si>
    <t>Virudhunagar</t>
  </si>
  <si>
    <t>TRIPURA</t>
  </si>
  <si>
    <t>Dhalai</t>
  </si>
  <si>
    <t>North Tripura</t>
  </si>
  <si>
    <t xml:space="preserve">South Tripura </t>
  </si>
  <si>
    <t xml:space="preserve">West Tripura </t>
  </si>
  <si>
    <t>UTTAR PRADESH</t>
  </si>
  <si>
    <t xml:space="preserve">Allahabad </t>
  </si>
  <si>
    <t>Ambedkar Nagar</t>
  </si>
  <si>
    <t>Auraiya</t>
  </si>
  <si>
    <t>Baghpat</t>
  </si>
  <si>
    <t>Balrampur</t>
  </si>
  <si>
    <t>Bara Banki</t>
  </si>
  <si>
    <t>Bijnor</t>
  </si>
  <si>
    <t xml:space="preserve">Bulandshahr </t>
  </si>
  <si>
    <t>Chandauli</t>
  </si>
  <si>
    <t>Chitrakoot</t>
  </si>
  <si>
    <t>Farrukhabad</t>
  </si>
  <si>
    <t>Gautam Buddha Nagar</t>
  </si>
  <si>
    <t xml:space="preserve">Jalaun </t>
  </si>
  <si>
    <t>Jyotiba Phule Nagar</t>
  </si>
  <si>
    <t>Kannauj</t>
  </si>
  <si>
    <t>Kanpur Dehat</t>
  </si>
  <si>
    <t>Kanpur Nagar</t>
  </si>
  <si>
    <t>Kanshiram Nagar</t>
  </si>
  <si>
    <t>Kaushambi</t>
  </si>
  <si>
    <t>Kheri</t>
  </si>
  <si>
    <t>Kushinagar</t>
  </si>
  <si>
    <t>Mahamaya Nagar</t>
  </si>
  <si>
    <t>Mahoba</t>
  </si>
  <si>
    <t>Mahrajganj</t>
  </si>
  <si>
    <t>Mau</t>
  </si>
  <si>
    <t>Mirzapur</t>
  </si>
  <si>
    <t>Sant Kabir Nagar</t>
  </si>
  <si>
    <t>Sant Ravidas Nagar (Bhadohi)</t>
  </si>
  <si>
    <t>Shrawasti</t>
  </si>
  <si>
    <t>Siddharthnagar</t>
  </si>
  <si>
    <t>Sonbhadra</t>
  </si>
  <si>
    <t>UTTARAKHAND</t>
  </si>
  <si>
    <t xml:space="preserve">Almora
</t>
  </si>
  <si>
    <t>Bageshwar</t>
  </si>
  <si>
    <t>Chamoli</t>
  </si>
  <si>
    <t>Champawat</t>
  </si>
  <si>
    <t>Garhwal</t>
  </si>
  <si>
    <t>Nainital</t>
  </si>
  <si>
    <t>Pithoragarh</t>
  </si>
  <si>
    <t>Rudraprayag</t>
  </si>
  <si>
    <t>Tehri Garhwal</t>
  </si>
  <si>
    <t>Udham Singh Nagar</t>
  </si>
  <si>
    <t>Uttarkashi</t>
  </si>
  <si>
    <t>WEST BENGAL</t>
  </si>
  <si>
    <t xml:space="preserve">Bankura </t>
  </si>
  <si>
    <t xml:space="preserve">Barddhaman </t>
  </si>
  <si>
    <t>Birbhum</t>
  </si>
  <si>
    <t>Dakshin Dinajpur</t>
  </si>
  <si>
    <t xml:space="preserve">Darjiling </t>
  </si>
  <si>
    <t xml:space="preserve">Haora </t>
  </si>
  <si>
    <t xml:space="preserve">Hugli </t>
  </si>
  <si>
    <t xml:space="preserve">Jalpaiguri </t>
  </si>
  <si>
    <t xml:space="preserve">Koch Bihar </t>
  </si>
  <si>
    <t xml:space="preserve">Maldah </t>
  </si>
  <si>
    <t xml:space="preserve">Murshidabad </t>
  </si>
  <si>
    <t xml:space="preserve">Nadia </t>
  </si>
  <si>
    <t>North Twenty Four Parganas</t>
  </si>
  <si>
    <t>Paschim Medinipur</t>
  </si>
  <si>
    <t>Purba Medinipur</t>
  </si>
  <si>
    <t>South Twenty Four Parganas</t>
  </si>
  <si>
    <t>Uttar Dinajpur</t>
  </si>
  <si>
    <t>State
(Source: Census)</t>
  </si>
  <si>
    <t>District
(Source: Census)</t>
  </si>
  <si>
    <t>Urban 2011
(Source: Census)</t>
  </si>
  <si>
    <t>Rural 2011
(Source: Census)</t>
  </si>
  <si>
    <t>Total
(Source: Census)</t>
  </si>
  <si>
    <t>TOGGLES</t>
  </si>
  <si>
    <t>Note</t>
  </si>
  <si>
    <t>Sources say this is in the range of 3 to 4%</t>
  </si>
  <si>
    <t>2021-2011 India Pop. Growth Rate - Urban</t>
  </si>
  <si>
    <t>2021-2011 India Pop. Growth Rate - Rural</t>
  </si>
  <si>
    <t>Computed field cannot be modified</t>
  </si>
  <si>
    <t>2024-2011 India Pop. Growth Rate</t>
  </si>
  <si>
    <t>Urban 2024
(estimated)</t>
  </si>
  <si>
    <t>Rural 2024
(estimated)</t>
  </si>
  <si>
    <t>Total
(estimated)</t>
  </si>
  <si>
    <t>Metro</t>
  </si>
  <si>
    <t>Tier 1</t>
  </si>
  <si>
    <t>Tier 2</t>
  </si>
  <si>
    <t>Tier 3</t>
  </si>
  <si>
    <t>Tier 4</t>
  </si>
  <si>
    <t>Tier 5</t>
  </si>
  <si>
    <t>SEC A</t>
  </si>
  <si>
    <t>SEC B</t>
  </si>
  <si>
    <t>SEC D</t>
  </si>
  <si>
    <t>SEC E</t>
  </si>
  <si>
    <t xml:space="preserve">SEC C </t>
  </si>
  <si>
    <t>iSEC 1 to 3</t>
  </si>
  <si>
    <t>iSEC 4 to 6</t>
  </si>
  <si>
    <t>iSEC 7 to 9</t>
  </si>
  <si>
    <t>iSEC 10 to 12</t>
  </si>
  <si>
    <t>METRO</t>
  </si>
  <si>
    <t>TIER 1</t>
  </si>
  <si>
    <t>Classification</t>
  </si>
  <si>
    <t>TIER 2</t>
  </si>
  <si>
    <t>TIER 3</t>
  </si>
  <si>
    <t>TIER 4</t>
  </si>
  <si>
    <t>Upper Limit</t>
  </si>
  <si>
    <t>Population Upper Limit</t>
  </si>
  <si>
    <t>iSEC 1 to 3 (2024)</t>
  </si>
  <si>
    <t>iSEC 4 to 6 (2024)</t>
  </si>
  <si>
    <t>iSEC 7 to 9 (2024)</t>
  </si>
  <si>
    <t>iSEC 10 to 12 (2024)</t>
  </si>
  <si>
    <t>TIER 6</t>
  </si>
  <si>
    <t>Lower Limit</t>
  </si>
  <si>
    <t>iSEC 1 to 3 (2019)</t>
  </si>
  <si>
    <t>iSEC 4 to 6 (2019)</t>
  </si>
  <si>
    <t>iSEC 7 to 9 (2019)</t>
  </si>
  <si>
    <t>iSEC 10 to 12 (2019)</t>
  </si>
  <si>
    <t>Total 2019
(estimated)</t>
  </si>
  <si>
    <t>CAGR (2019-23)</t>
  </si>
  <si>
    <t>Economic Classification</t>
  </si>
  <si>
    <t>Comments</t>
  </si>
  <si>
    <t>Population Years</t>
  </si>
  <si>
    <t>India Population Growth Rate Input</t>
  </si>
  <si>
    <t>India Population Economic classification Output</t>
  </si>
  <si>
    <t>India Population Metro Cities Output</t>
  </si>
  <si>
    <t>Population Tier Input</t>
  </si>
  <si>
    <t>TIER 5</t>
  </si>
  <si>
    <t>Select the Year for Projection</t>
  </si>
  <si>
    <t>Urban 2019
(estimated)</t>
  </si>
  <si>
    <t>Rural 2019
(estimated)</t>
  </si>
  <si>
    <t>Lower Limit(2019)</t>
  </si>
  <si>
    <t>Upper Limit(2019)</t>
  </si>
  <si>
    <t>Total Urban</t>
  </si>
  <si>
    <t>Total Rural</t>
  </si>
  <si>
    <t>%Growth</t>
  </si>
  <si>
    <t>Weighted Average</t>
  </si>
  <si>
    <t>Rural Weighted Average Calculation</t>
  </si>
  <si>
    <t>Readme</t>
  </si>
  <si>
    <t>Data</t>
  </si>
  <si>
    <t>Blog</t>
  </si>
  <si>
    <t>Reach Out!</t>
  </si>
  <si>
    <t>City Tiers</t>
  </si>
  <si>
    <t>TOTAL</t>
  </si>
  <si>
    <t>City Count</t>
  </si>
  <si>
    <t>METRO/ TIER 1</t>
  </si>
  <si>
    <t>Anything above Upper Limit is "METRO" else "TIER 1"</t>
  </si>
  <si>
    <t>INDIA</t>
  </si>
  <si>
    <t># of Districts 2019</t>
  </si>
  <si>
    <t>Tier Classification 2019</t>
  </si>
  <si>
    <t>Persons per household based on  Economic Classificaton Input</t>
  </si>
  <si>
    <t>India Households as per Economic classification Output</t>
  </si>
  <si>
    <t>shyamprasadrao@gmail.com</t>
  </si>
  <si>
    <t>sandeep.v.sarathy@gmail.com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</si>
</sst>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9" x14ac:knownFonts="1">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sz val="18"/>
      <color theme="1"/>
      <name val="Aptos Narrow"/>
      <family val="2"/>
      <scheme val="minor"/>
    </font>
    <font>
      <u/>
      <sz val="11"/>
      <color theme="10"/>
      <name val="Aptos Narrow"/>
      <family val="2"/>
      <scheme val="minor"/>
    </font>
    <font>
      <b/>
      <sz val="11"/>
      <color theme="4" tint="-0.249977111117893"/>
      <name val="Aptos Narrow"/>
      <family val="2"/>
      <scheme val="minor"/>
    </font>
    <font>
      <sz val="11"/>
      <color theme="4" tint="-0.249977111117893"/>
      <name val="Aptos Narrow"/>
      <family val="2"/>
      <scheme val="minor"/>
    </font>
  </fonts>
  <fills count="7">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249977111117893"/>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6" fillId="0" borderId="0" applyNumberFormat="0" applyFill="0" applyBorder="0" applyAlignment="0" applyProtection="0"/>
  </cellStyleXfs>
  <cellXfs count="131">
    <xf numFmtId="0" fontId="0" fillId="0" borderId="0" xfId="0"/>
    <xf numFmtId="0" fontId="0" fillId="0" borderId="1" xfId="0" applyBorder="1"/>
    <xf numFmtId="10" fontId="0" fillId="0" borderId="1" xfId="1" applyNumberFormat="1" applyFont="1" applyBorder="1"/>
    <xf numFmtId="9" fontId="0" fillId="0" borderId="0" xfId="1" applyFont="1"/>
    <xf numFmtId="0" fontId="0" fillId="0" borderId="3" xfId="0" applyBorder="1"/>
    <xf numFmtId="0" fontId="0" fillId="0" borderId="0" xfId="0" applyAlignment="1">
      <alignment vertical="top"/>
    </xf>
    <xf numFmtId="0" fontId="0" fillId="4" borderId="0" xfId="0" applyFill="1" applyAlignment="1">
      <alignment horizontal="center" vertical="center"/>
    </xf>
    <xf numFmtId="9" fontId="0" fillId="2" borderId="0" xfId="0" applyNumberFormat="1" applyFill="1"/>
    <xf numFmtId="0" fontId="0" fillId="3" borderId="0" xfId="0" applyFill="1"/>
    <xf numFmtId="0" fontId="3" fillId="3" borderId="1" xfId="0" applyFont="1" applyFill="1" applyBorder="1" applyAlignment="1">
      <alignment horizontal="center" vertical="top" wrapText="1"/>
    </xf>
    <xf numFmtId="0" fontId="0" fillId="0" borderId="4" xfId="0" applyBorder="1"/>
    <xf numFmtId="0" fontId="0" fillId="0" borderId="5"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165" fontId="0" fillId="0" borderId="1" xfId="2" applyNumberFormat="1" applyFont="1" applyBorder="1"/>
    <xf numFmtId="9" fontId="0" fillId="0" borderId="0" xfId="0" applyNumberFormat="1"/>
    <xf numFmtId="0" fontId="0" fillId="0" borderId="1" xfId="0" applyBorder="1" applyAlignment="1">
      <alignment vertical="top"/>
    </xf>
    <xf numFmtId="9" fontId="0" fillId="2" borderId="1" xfId="0" applyNumberFormat="1" applyFill="1" applyBorder="1"/>
    <xf numFmtId="9" fontId="0" fillId="3" borderId="1" xfId="0" applyNumberFormat="1" applyFill="1" applyBorder="1"/>
    <xf numFmtId="0" fontId="0" fillId="5" borderId="0" xfId="0" applyFill="1"/>
    <xf numFmtId="0" fontId="0" fillId="5" borderId="1" xfId="0" applyFill="1" applyBorder="1" applyAlignment="1">
      <alignment horizontal="center"/>
    </xf>
    <xf numFmtId="0" fontId="0" fillId="0" borderId="0" xfId="1" applyNumberFormat="1" applyFont="1"/>
    <xf numFmtId="0" fontId="3" fillId="0" borderId="1" xfId="0" applyFont="1" applyBorder="1" applyAlignment="1">
      <alignment horizontal="center" vertical="center"/>
    </xf>
    <xf numFmtId="164" fontId="0" fillId="2" borderId="1" xfId="0" applyNumberFormat="1" applyFill="1" applyBorder="1" applyAlignment="1">
      <alignment horizontal="center"/>
    </xf>
    <xf numFmtId="164" fontId="0" fillId="3" borderId="1" xfId="1" applyNumberFormat="1" applyFont="1" applyFill="1" applyBorder="1" applyAlignment="1">
      <alignment horizontal="center"/>
    </xf>
    <xf numFmtId="43" fontId="0" fillId="0" borderId="0" xfId="0" applyNumberFormat="1"/>
    <xf numFmtId="165" fontId="0" fillId="0" borderId="0" xfId="2" applyNumberFormat="1" applyFont="1"/>
    <xf numFmtId="165" fontId="0" fillId="3" borderId="1" xfId="2" applyNumberFormat="1" applyFont="1" applyFill="1" applyBorder="1"/>
    <xf numFmtId="164" fontId="0" fillId="0" borderId="0" xfId="1" applyNumberFormat="1" applyFont="1"/>
    <xf numFmtId="0" fontId="0" fillId="5" borderId="9" xfId="0" applyFill="1" applyBorder="1"/>
    <xf numFmtId="0" fontId="0" fillId="5" borderId="18" xfId="0" applyFill="1" applyBorder="1"/>
    <xf numFmtId="0" fontId="0" fillId="5" borderId="19" xfId="0" applyFill="1" applyBorder="1"/>
    <xf numFmtId="0" fontId="0" fillId="5" borderId="20" xfId="0" applyFill="1" applyBorder="1"/>
    <xf numFmtId="0" fontId="0" fillId="5" borderId="21" xfId="0" applyFill="1" applyBorder="1"/>
    <xf numFmtId="0" fontId="0" fillId="5" borderId="10" xfId="0" applyFill="1" applyBorder="1"/>
    <xf numFmtId="0" fontId="0" fillId="5" borderId="6" xfId="0" applyFill="1" applyBorder="1"/>
    <xf numFmtId="0" fontId="0" fillId="5" borderId="22" xfId="0" applyFill="1" applyBorder="1"/>
    <xf numFmtId="0" fontId="5" fillId="5" borderId="0" xfId="0" applyFont="1" applyFill="1" applyAlignment="1">
      <alignment vertical="center"/>
    </xf>
    <xf numFmtId="0" fontId="0" fillId="3" borderId="1" xfId="0" applyFill="1" applyBorder="1" applyAlignment="1">
      <alignment horizontal="center"/>
    </xf>
    <xf numFmtId="0" fontId="7" fillId="5" borderId="1" xfId="0" applyFont="1" applyFill="1" applyBorder="1" applyAlignment="1">
      <alignment horizontal="center"/>
    </xf>
    <xf numFmtId="0" fontId="7" fillId="5" borderId="1" xfId="0" applyFont="1" applyFill="1" applyBorder="1" applyAlignment="1">
      <alignment horizontal="center" vertical="center"/>
    </xf>
    <xf numFmtId="165" fontId="0" fillId="5" borderId="1" xfId="2" applyNumberFormat="1" applyFont="1" applyFill="1" applyBorder="1" applyAlignment="1">
      <alignment horizontal="center"/>
    </xf>
    <xf numFmtId="0" fontId="7" fillId="0" borderId="1" xfId="0" applyFont="1" applyBorder="1" applyAlignment="1">
      <alignment horizontal="center"/>
    </xf>
    <xf numFmtId="164" fontId="0" fillId="5" borderId="1" xfId="0" applyNumberFormat="1" applyFill="1" applyBorder="1" applyAlignment="1">
      <alignment horizontal="center"/>
    </xf>
    <xf numFmtId="0" fontId="0" fillId="3" borderId="4" xfId="0" applyFill="1" applyBorder="1" applyAlignment="1">
      <alignment horizontal="center"/>
    </xf>
    <xf numFmtId="0" fontId="7" fillId="5" borderId="3" xfId="0" applyFont="1" applyFill="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23" xfId="0" applyFont="1" applyBorder="1" applyAlignment="1">
      <alignment horizontal="center" vertical="center"/>
    </xf>
    <xf numFmtId="0" fontId="0" fillId="5" borderId="2" xfId="0" applyFill="1" applyBorder="1"/>
    <xf numFmtId="0" fontId="8" fillId="0" borderId="1" xfId="0" applyFont="1" applyBorder="1"/>
    <xf numFmtId="0" fontId="7" fillId="0" borderId="1" xfId="0" applyFont="1" applyBorder="1"/>
    <xf numFmtId="165" fontId="0" fillId="2" borderId="1" xfId="2" applyNumberFormat="1" applyFont="1" applyFill="1" applyBorder="1" applyAlignment="1">
      <alignment horizontal="center"/>
    </xf>
    <xf numFmtId="165" fontId="0" fillId="0" borderId="14" xfId="2" applyNumberFormat="1" applyFont="1" applyBorder="1"/>
    <xf numFmtId="164" fontId="0" fillId="0" borderId="5" xfId="1" applyNumberFormat="1" applyFont="1" applyBorder="1" applyAlignment="1">
      <alignment horizontal="center" vertical="top"/>
    </xf>
    <xf numFmtId="164" fontId="0" fillId="2" borderId="5" xfId="0" applyNumberFormat="1" applyFill="1" applyBorder="1" applyAlignment="1">
      <alignment horizontal="center"/>
    </xf>
    <xf numFmtId="164" fontId="0" fillId="0" borderId="1" xfId="1" applyNumberFormat="1" applyFont="1" applyBorder="1" applyAlignment="1">
      <alignment horizontal="center" vertical="top"/>
    </xf>
    <xf numFmtId="164" fontId="0" fillId="3" borderId="1" xfId="0" applyNumberFormat="1" applyFill="1" applyBorder="1" applyAlignment="1">
      <alignment horizontal="center"/>
    </xf>
    <xf numFmtId="0" fontId="3" fillId="3" borderId="1" xfId="0" applyFont="1" applyFill="1" applyBorder="1" applyAlignment="1">
      <alignment horizontal="center"/>
    </xf>
    <xf numFmtId="165" fontId="3" fillId="0" borderId="1" xfId="2" applyNumberFormat="1" applyFont="1" applyBorder="1"/>
    <xf numFmtId="0" fontId="3" fillId="3" borderId="4" xfId="0" applyFont="1" applyFill="1" applyBorder="1" applyAlignment="1">
      <alignment horizontal="center"/>
    </xf>
    <xf numFmtId="165" fontId="3" fillId="0" borderId="15" xfId="2" applyNumberFormat="1" applyFont="1" applyBorder="1"/>
    <xf numFmtId="165" fontId="3" fillId="0" borderId="16" xfId="2" applyNumberFormat="1" applyFont="1" applyBorder="1"/>
    <xf numFmtId="165" fontId="3" fillId="0" borderId="17" xfId="2" applyNumberFormat="1" applyFont="1" applyBorder="1"/>
    <xf numFmtId="165" fontId="0" fillId="0" borderId="1" xfId="0" applyNumberFormat="1" applyBorder="1"/>
    <xf numFmtId="165" fontId="0" fillId="0" borderId="1" xfId="0" applyNumberFormat="1" applyBorder="1" applyAlignment="1">
      <alignment horizontal="right"/>
    </xf>
    <xf numFmtId="0" fontId="7" fillId="5" borderId="23" xfId="0" applyFont="1" applyFill="1" applyBorder="1" applyAlignment="1">
      <alignment horizontal="center" vertical="center"/>
    </xf>
    <xf numFmtId="0" fontId="7" fillId="5" borderId="26" xfId="0" applyFont="1" applyFill="1" applyBorder="1" applyAlignment="1">
      <alignment horizontal="center" vertical="center"/>
    </xf>
    <xf numFmtId="0" fontId="7" fillId="0" borderId="30" xfId="0" applyFont="1" applyBorder="1" applyAlignment="1">
      <alignment horizontal="center" vertical="center"/>
    </xf>
    <xf numFmtId="0" fontId="7" fillId="0" borderId="31" xfId="0" applyFont="1" applyBorder="1" applyAlignment="1">
      <alignment horizontal="center" vertical="center"/>
    </xf>
    <xf numFmtId="0" fontId="7" fillId="0" borderId="32" xfId="0" applyFont="1" applyBorder="1" applyAlignment="1">
      <alignment horizontal="center" vertical="center"/>
    </xf>
    <xf numFmtId="0" fontId="7" fillId="5" borderId="30" xfId="0" applyFont="1" applyFill="1" applyBorder="1" applyAlignment="1">
      <alignment horizontal="center" vertical="center"/>
    </xf>
    <xf numFmtId="0" fontId="7" fillId="5" borderId="31" xfId="0" applyFont="1" applyFill="1" applyBorder="1" applyAlignment="1">
      <alignment horizontal="center" vertical="center"/>
    </xf>
    <xf numFmtId="0" fontId="7" fillId="5" borderId="32" xfId="0" applyFont="1" applyFill="1" applyBorder="1" applyAlignment="1">
      <alignment horizontal="center" vertical="center"/>
    </xf>
    <xf numFmtId="165" fontId="0" fillId="2" borderId="29" xfId="2" applyNumberFormat="1" applyFont="1" applyFill="1" applyBorder="1"/>
    <xf numFmtId="165" fontId="0" fillId="2" borderId="5" xfId="2" applyNumberFormat="1" applyFont="1" applyFill="1" applyBorder="1"/>
    <xf numFmtId="165" fontId="0" fillId="2" borderId="14" xfId="2" applyNumberFormat="1" applyFont="1" applyFill="1" applyBorder="1"/>
    <xf numFmtId="165" fontId="0" fillId="2" borderId="1" xfId="2" applyNumberFormat="1" applyFont="1" applyFill="1" applyBorder="1"/>
    <xf numFmtId="165" fontId="0" fillId="2" borderId="15" xfId="2" applyNumberFormat="1" applyFont="1" applyFill="1" applyBorder="1"/>
    <xf numFmtId="165" fontId="0" fillId="2" borderId="16" xfId="2" applyNumberFormat="1" applyFont="1" applyFill="1" applyBorder="1"/>
    <xf numFmtId="0" fontId="6" fillId="5" borderId="0" xfId="3" applyFill="1"/>
    <xf numFmtId="0" fontId="3" fillId="3" borderId="1" xfId="0" applyFont="1" applyFill="1" applyBorder="1" applyAlignment="1">
      <alignment horizontal="center" vertical="top" wrapText="1"/>
    </xf>
    <xf numFmtId="0" fontId="0" fillId="0" borderId="0" xfId="0" applyAlignment="1">
      <alignment horizontal="left"/>
    </xf>
    <xf numFmtId="0" fontId="0" fillId="5" borderId="1" xfId="0" applyFill="1" applyBorder="1" applyAlignment="1">
      <alignment horizontal="center"/>
    </xf>
    <xf numFmtId="0" fontId="0" fillId="5" borderId="25" xfId="0" applyFill="1" applyBorder="1" applyAlignment="1">
      <alignment horizontal="center"/>
    </xf>
    <xf numFmtId="0" fontId="0" fillId="5" borderId="16" xfId="0" applyFill="1" applyBorder="1" applyAlignment="1">
      <alignment horizontal="center"/>
    </xf>
    <xf numFmtId="0" fontId="0" fillId="5" borderId="17" xfId="0" applyFill="1" applyBorder="1" applyAlignment="1">
      <alignment horizontal="center"/>
    </xf>
    <xf numFmtId="0" fontId="7" fillId="5" borderId="34" xfId="0" applyFont="1" applyFill="1" applyBorder="1" applyAlignment="1">
      <alignment horizontal="center" vertical="center"/>
    </xf>
    <xf numFmtId="0" fontId="7" fillId="5" borderId="27" xfId="0" applyFont="1" applyFill="1" applyBorder="1" applyAlignment="1">
      <alignment horizontal="center" vertical="center"/>
    </xf>
    <xf numFmtId="0" fontId="7" fillId="5" borderId="6"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6" xfId="0" applyFont="1" applyFill="1" applyBorder="1" applyAlignment="1">
      <alignment horizontal="center" vertical="center"/>
    </xf>
    <xf numFmtId="0" fontId="7" fillId="5" borderId="37" xfId="0" applyFont="1" applyFill="1" applyBorder="1" applyAlignment="1">
      <alignment horizontal="center" vertical="center"/>
    </xf>
    <xf numFmtId="0" fontId="0" fillId="5" borderId="5" xfId="0" applyFill="1" applyBorder="1" applyAlignment="1">
      <alignment horizontal="center"/>
    </xf>
    <xf numFmtId="0" fontId="0" fillId="5" borderId="28" xfId="0" applyFill="1" applyBorder="1" applyAlignment="1">
      <alignment horizontal="center"/>
    </xf>
    <xf numFmtId="0" fontId="0" fillId="5" borderId="4" xfId="0" applyFill="1" applyBorder="1" applyAlignment="1">
      <alignment horizontal="center"/>
    </xf>
    <xf numFmtId="0" fontId="0" fillId="5" borderId="24" xfId="0" applyFill="1" applyBorder="1" applyAlignment="1">
      <alignment horizontal="center"/>
    </xf>
    <xf numFmtId="0" fontId="0" fillId="5" borderId="10" xfId="0" applyFill="1" applyBorder="1" applyAlignment="1">
      <alignment horizontal="center"/>
    </xf>
    <xf numFmtId="0" fontId="0" fillId="5" borderId="33" xfId="0" applyFill="1" applyBorder="1" applyAlignment="1">
      <alignment horizont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2" fillId="6" borderId="9" xfId="0" applyFont="1" applyFill="1" applyBorder="1" applyAlignment="1">
      <alignment horizontal="center"/>
    </xf>
    <xf numFmtId="0" fontId="2" fillId="6" borderId="18" xfId="0" applyFont="1" applyFill="1" applyBorder="1" applyAlignment="1">
      <alignment horizontal="center"/>
    </xf>
    <xf numFmtId="0" fontId="6" fillId="5" borderId="20" xfId="3" applyFill="1" applyBorder="1" applyAlignment="1">
      <alignment horizontal="center"/>
    </xf>
    <xf numFmtId="0" fontId="6" fillId="5" borderId="0" xfId="3" applyFill="1" applyBorder="1" applyAlignment="1">
      <alignment horizontal="center"/>
    </xf>
    <xf numFmtId="0" fontId="6" fillId="5" borderId="21" xfId="3" applyFill="1" applyBorder="1" applyAlignment="1">
      <alignment horizontal="center"/>
    </xf>
    <xf numFmtId="0" fontId="0" fillId="5" borderId="20" xfId="0" applyFill="1" applyBorder="1" applyAlignment="1">
      <alignment horizontal="center"/>
    </xf>
    <xf numFmtId="0" fontId="0" fillId="5" borderId="0" xfId="0" applyFill="1" applyAlignment="1">
      <alignment horizontal="center"/>
    </xf>
    <xf numFmtId="0" fontId="0" fillId="5" borderId="21" xfId="0" applyFill="1" applyBorder="1" applyAlignment="1">
      <alignment horizontal="center"/>
    </xf>
    <xf numFmtId="0" fontId="0" fillId="3" borderId="1" xfId="0" applyFill="1" applyBorder="1" applyAlignment="1">
      <alignment horizontal="center"/>
    </xf>
    <xf numFmtId="0" fontId="2" fillId="6" borderId="1" xfId="0" applyFont="1" applyFill="1" applyBorder="1" applyAlignment="1">
      <alignment horizontal="center"/>
    </xf>
    <xf numFmtId="0" fontId="0" fillId="3" borderId="4"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5" borderId="8" xfId="0" applyFill="1" applyBorder="1" applyAlignment="1">
      <alignment horizontal="center"/>
    </xf>
    <xf numFmtId="0" fontId="2" fillId="6" borderId="4" xfId="0" applyFont="1" applyFill="1" applyBorder="1" applyAlignment="1">
      <alignment horizontal="center"/>
    </xf>
    <xf numFmtId="0" fontId="2" fillId="6" borderId="7" xfId="0" applyFont="1" applyFill="1" applyBorder="1" applyAlignment="1">
      <alignment horizontal="center"/>
    </xf>
    <xf numFmtId="0" fontId="2" fillId="6" borderId="8" xfId="0" applyFont="1" applyFill="1" applyBorder="1" applyAlignment="1">
      <alignment horizontal="center"/>
    </xf>
    <xf numFmtId="0" fontId="7" fillId="5" borderId="1" xfId="0" applyFont="1" applyFill="1" applyBorder="1" applyAlignment="1">
      <alignment horizontal="center" vertical="center"/>
    </xf>
    <xf numFmtId="0" fontId="7" fillId="5" borderId="4" xfId="0" applyFont="1" applyFill="1" applyBorder="1" applyAlignment="1">
      <alignment horizontal="center"/>
    </xf>
    <xf numFmtId="0" fontId="7" fillId="5" borderId="7" xfId="0" applyFont="1" applyFill="1" applyBorder="1" applyAlignment="1">
      <alignment horizontal="center"/>
    </xf>
    <xf numFmtId="0" fontId="7" fillId="5" borderId="8" xfId="0" applyFont="1" applyFill="1" applyBorder="1" applyAlignment="1">
      <alignment horizontal="center"/>
    </xf>
    <xf numFmtId="0" fontId="2" fillId="6" borderId="10" xfId="0" applyFont="1" applyFill="1" applyBorder="1" applyAlignment="1">
      <alignment horizontal="center"/>
    </xf>
    <xf numFmtId="0" fontId="2" fillId="6" borderId="6" xfId="0" applyFont="1" applyFill="1" applyBorder="1" applyAlignment="1">
      <alignment horizontal="center"/>
    </xf>
    <xf numFmtId="0" fontId="7" fillId="5" borderId="1" xfId="0" applyFont="1" applyFill="1" applyBorder="1" applyAlignment="1">
      <alignment horizontal="center"/>
    </xf>
    <xf numFmtId="0" fontId="4" fillId="6" borderId="6" xfId="0" applyFont="1" applyFill="1" applyBorder="1" applyAlignment="1">
      <alignment horizontal="center"/>
    </xf>
    <xf numFmtId="0" fontId="2" fillId="6" borderId="3" xfId="0" applyFont="1" applyFill="1" applyBorder="1" applyAlignment="1">
      <alignment horizontal="center"/>
    </xf>
    <xf numFmtId="0" fontId="2" fillId="6" borderId="10" xfId="0" applyFont="1" applyFill="1" applyBorder="1" applyAlignment="1">
      <alignment horizontal="center" vertical="center" wrapText="1"/>
    </xf>
    <xf numFmtId="0" fontId="2" fillId="6" borderId="6" xfId="0" applyFont="1" applyFill="1" applyBorder="1" applyAlignment="1">
      <alignment horizontal="center" vertical="center" wrapText="1"/>
    </xf>
  </cellXfs>
  <cellStyles count="4">
    <cellStyle name="Comma" xfId="2" builtinId="3"/>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171450</xdr:colOff>
      <xdr:row>0</xdr:row>
      <xdr:rowOff>85725</xdr:rowOff>
    </xdr:from>
    <xdr:to>
      <xdr:col>4</xdr:col>
      <xdr:colOff>552450</xdr:colOff>
      <xdr:row>1</xdr:row>
      <xdr:rowOff>133350</xdr:rowOff>
    </xdr:to>
    <xdr:sp macro="" textlink="">
      <xdr:nvSpPr>
        <xdr:cNvPr id="99" name="Rectangle 1" descr="fce76af5-962b-4c86-9d79-61d0c1083c15">
          <a:extLst>
            <a:ext uri="{FF2B5EF4-FFF2-40B4-BE49-F238E27FC236}">
              <a16:creationId xmlns:a16="http://schemas.microsoft.com/office/drawing/2014/main" id="{2715C18C-3233-CE45-DE79-6B74402DFB51}"/>
            </a:ext>
          </a:extLst>
        </xdr:cNvPr>
        <xdr:cNvSpPr/>
      </xdr:nvSpPr>
      <xdr:spPr>
        <a:xfrm>
          <a:off x="781050" y="85725"/>
          <a:ext cx="2209800" cy="238125"/>
        </a:xfrm>
        <a:prstGeom prst="rect">
          <a:avLst/>
        </a:prstGeom>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r>
            <a:rPr lang="en-IN" sz="1100"/>
            <a:t>Welcome</a:t>
          </a:r>
          <a:r>
            <a:rPr lang="en-IN" sz="1100" baseline="0"/>
            <a:t> to India TAM App</a:t>
          </a:r>
          <a:endParaRPr lang="en-IN" sz="1100"/>
        </a:p>
      </xdr:txBody>
    </xdr:sp>
    <xdr:clientData/>
  </xdr:twoCellAnchor>
  <xdr:twoCellAnchor>
    <xdr:from>
      <xdr:col>1</xdr:col>
      <xdr:colOff>171450</xdr:colOff>
      <xdr:row>2</xdr:row>
      <xdr:rowOff>104775</xdr:rowOff>
    </xdr:from>
    <xdr:to>
      <xdr:col>20</xdr:col>
      <xdr:colOff>495300</xdr:colOff>
      <xdr:row>4</xdr:row>
      <xdr:rowOff>133350</xdr:rowOff>
    </xdr:to>
    <xdr:sp macro="" textlink="">
      <xdr:nvSpPr>
        <xdr:cNvPr id="18" name="TextBox 2">
          <a:extLst>
            <a:ext uri="{FF2B5EF4-FFF2-40B4-BE49-F238E27FC236}">
              <a16:creationId xmlns:a16="http://schemas.microsoft.com/office/drawing/2014/main" id="{FCF6BF9D-6A9B-84FF-1574-4EB1E342AC4C}"/>
            </a:ext>
          </a:extLst>
        </xdr:cNvPr>
        <xdr:cNvSpPr txBox="1"/>
      </xdr:nvSpPr>
      <xdr:spPr>
        <a:xfrm>
          <a:off x="781050" y="485775"/>
          <a:ext cx="11906250" cy="409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India</a:t>
          </a:r>
          <a:r>
            <a:rPr lang="en-IN" sz="1100" baseline="0"/>
            <a:t> TAM Model is built to help users find insights into Inidan Market based on Indan Population growth both in Urban and Rural, in terms of cities and districts and also interms of economic status.  </a:t>
          </a:r>
          <a:endParaRPr lang="en-IN" sz="1100"/>
        </a:p>
      </xdr:txBody>
    </xdr:sp>
    <xdr:clientData/>
  </xdr:twoCellAnchor>
  <xdr:twoCellAnchor>
    <xdr:from>
      <xdr:col>1</xdr:col>
      <xdr:colOff>180975</xdr:colOff>
      <xdr:row>6</xdr:row>
      <xdr:rowOff>66675</xdr:rowOff>
    </xdr:from>
    <xdr:to>
      <xdr:col>4</xdr:col>
      <xdr:colOff>561975</xdr:colOff>
      <xdr:row>7</xdr:row>
      <xdr:rowOff>133350</xdr:rowOff>
    </xdr:to>
    <xdr:sp macro="" textlink="">
      <xdr:nvSpPr>
        <xdr:cNvPr id="101" name="Rectangle 3" descr="135d7d69-fe69-4350-a6e5-1a688390d9c6">
          <a:extLst>
            <a:ext uri="{FF2B5EF4-FFF2-40B4-BE49-F238E27FC236}">
              <a16:creationId xmlns:a16="http://schemas.microsoft.com/office/drawing/2014/main" id="{ED62D582-84BC-4A94-AEC5-0BDE024C980D}"/>
            </a:ext>
          </a:extLst>
        </xdr:cNvPr>
        <xdr:cNvSpPr/>
      </xdr:nvSpPr>
      <xdr:spPr>
        <a:xfrm>
          <a:off x="790575" y="1209675"/>
          <a:ext cx="2209800" cy="257175"/>
        </a:xfrm>
        <a:prstGeom prst="rect">
          <a:avLst/>
        </a:prstGeom>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r>
            <a:rPr lang="en-IN" sz="1100"/>
            <a:t>Data References and Extrapolations</a:t>
          </a:r>
        </a:p>
      </xdr:txBody>
    </xdr:sp>
    <xdr:clientData/>
  </xdr:twoCellAnchor>
  <xdr:twoCellAnchor>
    <xdr:from>
      <xdr:col>1</xdr:col>
      <xdr:colOff>161925</xdr:colOff>
      <xdr:row>8</xdr:row>
      <xdr:rowOff>123825</xdr:rowOff>
    </xdr:from>
    <xdr:to>
      <xdr:col>20</xdr:col>
      <xdr:colOff>485775</xdr:colOff>
      <xdr:row>15</xdr:row>
      <xdr:rowOff>76200</xdr:rowOff>
    </xdr:to>
    <xdr:sp macro="" textlink="">
      <xdr:nvSpPr>
        <xdr:cNvPr id="43" name="TextBox 4">
          <a:extLst>
            <a:ext uri="{FF2B5EF4-FFF2-40B4-BE49-F238E27FC236}">
              <a16:creationId xmlns:a16="http://schemas.microsoft.com/office/drawing/2014/main" id="{EF4ACA79-3B46-49D8-A6DA-975A33DF8332}"/>
            </a:ext>
          </a:extLst>
        </xdr:cNvPr>
        <xdr:cNvSpPr txBox="1"/>
      </xdr:nvSpPr>
      <xdr:spPr>
        <a:xfrm>
          <a:off x="771525" y="1647825"/>
          <a:ext cx="11906250" cy="1285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 2011 Census has been used as base year for all calculations.</a:t>
          </a:r>
        </a:p>
        <a:p>
          <a:r>
            <a:rPr lang="en-IN" sz="1100"/>
            <a:t>2. 2019 data for iSEC has been used as base for economic classification.</a:t>
          </a:r>
        </a:p>
        <a:p>
          <a:r>
            <a:rPr lang="en-IN" sz="1100"/>
            <a:t>3. 2011 data has been extrapolated to</a:t>
          </a:r>
          <a:r>
            <a:rPr lang="en-IN" sz="1100" baseline="0"/>
            <a:t> 2019 and used as a starting point in the dashboard to have parity in terms of population vs economic classification. </a:t>
          </a:r>
          <a:endParaRPr lang="en-IN" sz="1100"/>
        </a:p>
      </xdr:txBody>
    </xdr:sp>
    <xdr:clientData/>
  </xdr:twoCellAnchor>
  <xdr:twoCellAnchor>
    <xdr:from>
      <xdr:col>1</xdr:col>
      <xdr:colOff>152400</xdr:colOff>
      <xdr:row>17</xdr:row>
      <xdr:rowOff>76201</xdr:rowOff>
    </xdr:from>
    <xdr:to>
      <xdr:col>4</xdr:col>
      <xdr:colOff>533400</xdr:colOff>
      <xdr:row>18</xdr:row>
      <xdr:rowOff>152401</xdr:rowOff>
    </xdr:to>
    <xdr:sp macro="" textlink="">
      <xdr:nvSpPr>
        <xdr:cNvPr id="102" name="Rectangle 5" descr="99cf07e0-6430-4f5d-b903-3b5361fd69ad">
          <a:extLst>
            <a:ext uri="{FF2B5EF4-FFF2-40B4-BE49-F238E27FC236}">
              <a16:creationId xmlns:a16="http://schemas.microsoft.com/office/drawing/2014/main" id="{156E71EF-AE72-444F-8115-6461C8A1F8E7}"/>
            </a:ext>
          </a:extLst>
        </xdr:cNvPr>
        <xdr:cNvSpPr/>
      </xdr:nvSpPr>
      <xdr:spPr>
        <a:xfrm>
          <a:off x="762000" y="3314701"/>
          <a:ext cx="2209800" cy="266700"/>
        </a:xfrm>
        <a:prstGeom prst="rect">
          <a:avLst/>
        </a:prstGeom>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r>
            <a:rPr lang="en-IN" sz="1100"/>
            <a:t>Do's</a:t>
          </a:r>
          <a:r>
            <a:rPr lang="en-IN" sz="1100" baseline="0"/>
            <a:t> and Dont's</a:t>
          </a:r>
          <a:endParaRPr lang="en-IN" sz="1100"/>
        </a:p>
      </xdr:txBody>
    </xdr:sp>
    <xdr:clientData/>
  </xdr:twoCellAnchor>
  <xdr:twoCellAnchor>
    <xdr:from>
      <xdr:col>1</xdr:col>
      <xdr:colOff>104775</xdr:colOff>
      <xdr:row>19</xdr:row>
      <xdr:rowOff>123825</xdr:rowOff>
    </xdr:from>
    <xdr:to>
      <xdr:col>20</xdr:col>
      <xdr:colOff>428625</xdr:colOff>
      <xdr:row>28</xdr:row>
      <xdr:rowOff>19050</xdr:rowOff>
    </xdr:to>
    <xdr:sp macro="" textlink="">
      <xdr:nvSpPr>
        <xdr:cNvPr id="104" name="TextBox 6">
          <a:extLst>
            <a:ext uri="{FF2B5EF4-FFF2-40B4-BE49-F238E27FC236}">
              <a16:creationId xmlns:a16="http://schemas.microsoft.com/office/drawing/2014/main" id="{487165AD-9363-4AB0-BFF8-9A22E85D9898}"/>
            </a:ext>
          </a:extLst>
        </xdr:cNvPr>
        <xdr:cNvSpPr txBox="1"/>
      </xdr:nvSpPr>
      <xdr:spPr>
        <a:xfrm>
          <a:off x="714375" y="3743325"/>
          <a:ext cx="11906250" cy="1609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 Do</a:t>
          </a:r>
          <a:r>
            <a:rPr lang="en-IN" sz="1100" baseline="0"/>
            <a:t> not make any changes to the Data tab.</a:t>
          </a:r>
        </a:p>
        <a:p>
          <a:r>
            <a:rPr lang="en-IN" sz="1100" baseline="0"/>
            <a:t>2. Do not make any changes to the  Calculation tab. </a:t>
          </a:r>
        </a:p>
        <a:p>
          <a:r>
            <a:rPr lang="en-IN" sz="1100" baseline="0"/>
            <a:t>3. In case of custom calculations, please create a copy of the existing datasets and tabs. </a:t>
          </a:r>
        </a:p>
        <a:p>
          <a:r>
            <a:rPr lang="en-IN" sz="1100" baseline="0"/>
            <a:t>4. Do not make any changes to the formulas in the Dashboard(highlighted in grey cells)/</a:t>
          </a:r>
        </a:p>
        <a:p>
          <a:r>
            <a:rPr lang="en-IN" sz="1100" baseline="0"/>
            <a:t>5. Do not make any changes to Output section of the Dashboard</a:t>
          </a:r>
        </a:p>
        <a:p>
          <a:r>
            <a:rPr lang="en-IN" sz="1100" baseline="0"/>
            <a:t>6. Use the cells highlighted in yellow in the Dashboard to key in your inputs for future TAM claulations.</a:t>
          </a:r>
        </a:p>
        <a:p>
          <a:r>
            <a:rPr lang="en-IN" sz="1100" baseline="0"/>
            <a:t>7. To make changes to the 2019 inputs please use "K18", "K19","H26:I31" and "J37:J39","H47:K53".</a:t>
          </a:r>
        </a:p>
        <a:p>
          <a:r>
            <a:rPr lang="en-IN" sz="1100" baseline="0"/>
            <a:t>8. Use the cell "K12" to select the future Year.</a:t>
          </a:r>
        </a:p>
      </xdr:txBody>
    </xdr:sp>
    <xdr:clientData/>
  </xdr:twoCellAnchor>
  <xdr:twoCellAnchor>
    <xdr:from>
      <xdr:col>22</xdr:col>
      <xdr:colOff>142875</xdr:colOff>
      <xdr:row>0</xdr:row>
      <xdr:rowOff>66675</xdr:rowOff>
    </xdr:from>
    <xdr:to>
      <xdr:col>25</xdr:col>
      <xdr:colOff>523875</xdr:colOff>
      <xdr:row>1</xdr:row>
      <xdr:rowOff>133350</xdr:rowOff>
    </xdr:to>
    <xdr:sp macro="" textlink="">
      <xdr:nvSpPr>
        <xdr:cNvPr id="98" name="Rectangle 7" descr="28a121fa-6719-4d1a-b9b4-d39e4cb1627f">
          <a:extLst>
            <a:ext uri="{FF2B5EF4-FFF2-40B4-BE49-F238E27FC236}">
              <a16:creationId xmlns:a16="http://schemas.microsoft.com/office/drawing/2014/main" id="{B52E5394-228B-47B5-842D-7FECB0747299}"/>
            </a:ext>
          </a:extLst>
        </xdr:cNvPr>
        <xdr:cNvSpPr/>
      </xdr:nvSpPr>
      <xdr:spPr>
        <a:xfrm>
          <a:off x="13173075" y="66675"/>
          <a:ext cx="2209800" cy="257175"/>
        </a:xfrm>
        <a:prstGeom prst="rect">
          <a:avLst/>
        </a:prstGeom>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lang="en-IN" sz="1100">
              <a:solidFill>
                <a:schemeClr val="lt1"/>
              </a:solidFill>
              <a:latin typeface="+mn-lt"/>
              <a:ea typeface="+mn-ea"/>
              <a:cs typeface="+mn-cs"/>
            </a:rPr>
            <a:t>FYIs</a:t>
          </a:r>
        </a:p>
      </xdr:txBody>
    </xdr:sp>
    <xdr:clientData/>
  </xdr:twoCellAnchor>
  <xdr:twoCellAnchor>
    <xdr:from>
      <xdr:col>22</xdr:col>
      <xdr:colOff>142875</xdr:colOff>
      <xdr:row>2</xdr:row>
      <xdr:rowOff>114300</xdr:rowOff>
    </xdr:from>
    <xdr:to>
      <xdr:col>28</xdr:col>
      <xdr:colOff>485775</xdr:colOff>
      <xdr:row>10</xdr:row>
      <xdr:rowOff>47625</xdr:rowOff>
    </xdr:to>
    <xdr:sp macro="" textlink="">
      <xdr:nvSpPr>
        <xdr:cNvPr id="89" name="TextBox 8">
          <a:extLst>
            <a:ext uri="{FF2B5EF4-FFF2-40B4-BE49-F238E27FC236}">
              <a16:creationId xmlns:a16="http://schemas.microsoft.com/office/drawing/2014/main" id="{152C6ABA-6E50-43BE-B4C0-61B5607CB0C9}"/>
            </a:ext>
          </a:extLst>
        </xdr:cNvPr>
        <xdr:cNvSpPr txBox="1"/>
      </xdr:nvSpPr>
      <xdr:spPr>
        <a:xfrm>
          <a:off x="13554075" y="495300"/>
          <a:ext cx="4000500" cy="1457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 All</a:t>
          </a:r>
          <a:r>
            <a:rPr lang="en-IN" sz="1100" baseline="0"/>
            <a:t> the city Tiers have been classified based on the RBI classification of 2001. </a:t>
          </a:r>
        </a:p>
        <a:p>
          <a:endParaRPr lang="en-IN" sz="1100" baseline="0"/>
        </a:p>
        <a:p>
          <a:r>
            <a:rPr lang="en-IN" sz="1100" baseline="0"/>
            <a:t>2. Gurgoan and Fariadabad may be underrepresented in this analysis as it uses 2011 census</a:t>
          </a:r>
        </a:p>
      </xdr:txBody>
    </xdr:sp>
    <xdr:clientData/>
  </xdr:twoCellAnchor>
  <xdr:twoCellAnchor>
    <xdr:from>
      <xdr:col>22</xdr:col>
      <xdr:colOff>161925</xdr:colOff>
      <xdr:row>15</xdr:row>
      <xdr:rowOff>57150</xdr:rowOff>
    </xdr:from>
    <xdr:to>
      <xdr:col>25</xdr:col>
      <xdr:colOff>542925</xdr:colOff>
      <xdr:row>16</xdr:row>
      <xdr:rowOff>152400</xdr:rowOff>
    </xdr:to>
    <xdr:sp macro="" textlink="">
      <xdr:nvSpPr>
        <xdr:cNvPr id="97" name="Rectangle 9" descr="9344b46b-803b-42df-b8fe-cb901bb79dfe">
          <a:extLst>
            <a:ext uri="{FF2B5EF4-FFF2-40B4-BE49-F238E27FC236}">
              <a16:creationId xmlns:a16="http://schemas.microsoft.com/office/drawing/2014/main" id="{A5B76E5E-8BC4-4405-B234-FC9B76522663}"/>
            </a:ext>
          </a:extLst>
        </xdr:cNvPr>
        <xdr:cNvSpPr/>
      </xdr:nvSpPr>
      <xdr:spPr>
        <a:xfrm>
          <a:off x="13192125" y="2914650"/>
          <a:ext cx="2209800" cy="285750"/>
        </a:xfrm>
        <a:prstGeom prst="rect">
          <a:avLst/>
        </a:prstGeom>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r>
            <a:rPr lang="en-IN" sz="1100"/>
            <a:t>Links and References</a:t>
          </a:r>
        </a:p>
      </xdr:txBody>
    </xdr:sp>
    <xdr:clientData/>
  </xdr:twoCellAnchor>
  <xdr:twoCellAnchor>
    <xdr:from>
      <xdr:col>22</xdr:col>
      <xdr:colOff>161925</xdr:colOff>
      <xdr:row>18</xdr:row>
      <xdr:rowOff>66675</xdr:rowOff>
    </xdr:from>
    <xdr:to>
      <xdr:col>28</xdr:col>
      <xdr:colOff>504825</xdr:colOff>
      <xdr:row>26</xdr:row>
      <xdr:rowOff>0</xdr:rowOff>
    </xdr:to>
    <xdr:sp macro="" textlink="">
      <xdr:nvSpPr>
        <xdr:cNvPr id="96" name="TextBox 10">
          <a:extLst>
            <a:ext uri="{FF2B5EF4-FFF2-40B4-BE49-F238E27FC236}">
              <a16:creationId xmlns:a16="http://schemas.microsoft.com/office/drawing/2014/main" id="{5F474732-8C12-430D-988D-5F356AEA74BC}"/>
            </a:ext>
          </a:extLst>
        </xdr:cNvPr>
        <xdr:cNvSpPr txBox="1"/>
      </xdr:nvSpPr>
      <xdr:spPr>
        <a:xfrm>
          <a:off x="13192125" y="3495675"/>
          <a:ext cx="4000500" cy="1457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 2011 Census</a:t>
          </a:r>
          <a:endParaRPr lang="en-IN" sz="1100" baseline="0"/>
        </a:p>
        <a:p>
          <a:endParaRPr lang="en-IN" sz="1100" baseline="0"/>
        </a:p>
        <a:p>
          <a:r>
            <a:rPr lang="en-IN" sz="1100" baseline="0"/>
            <a:t>2. ISEC Reference Document</a:t>
          </a:r>
        </a:p>
        <a:p>
          <a:endParaRPr lang="en-IN" sz="1100" baseline="0"/>
        </a:p>
        <a:p>
          <a:r>
            <a:rPr lang="en-IN" sz="1100" baseline="0"/>
            <a:t>3. 2001 RBI Classification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5</xdr:row>
      <xdr:rowOff>0</xdr:rowOff>
    </xdr:from>
    <xdr:to>
      <xdr:col>16</xdr:col>
      <xdr:colOff>0</xdr:colOff>
      <xdr:row>7</xdr:row>
      <xdr:rowOff>95250</xdr:rowOff>
    </xdr:to>
    <xdr:sp macro="" textlink="">
      <xdr:nvSpPr>
        <xdr:cNvPr id="3" name="Rectangle 1" descr="f42d18a7-ffe4-4edc-bfc4-6d1a490a51e7">
          <a:extLst>
            <a:ext uri="{FF2B5EF4-FFF2-40B4-BE49-F238E27FC236}">
              <a16:creationId xmlns:a16="http://schemas.microsoft.com/office/drawing/2014/main" id="{90B37F5D-A355-E3C1-A945-C0CA243A76FB}"/>
            </a:ext>
          </a:extLst>
        </xdr:cNvPr>
        <xdr:cNvSpPr/>
      </xdr:nvSpPr>
      <xdr:spPr>
        <a:xfrm>
          <a:off x="619125" y="762000"/>
          <a:ext cx="8524875" cy="47625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cap="small" baseline="0"/>
            <a:t>Input (Please only enter values in the </a:t>
          </a:r>
          <a:r>
            <a:rPr lang="en-IN" sz="1800" b="1" cap="small" baseline="0">
              <a:solidFill>
                <a:srgbClr val="FFFF00"/>
              </a:solidFill>
            </a:rPr>
            <a:t>yellow</a:t>
          </a:r>
          <a:r>
            <a:rPr lang="en-IN" sz="1800" b="1" cap="small" baseline="0"/>
            <a:t> cells and do not modify any cells in the tab)</a:t>
          </a:r>
        </a:p>
      </xdr:txBody>
    </xdr:sp>
    <xdr:clientData/>
  </xdr:twoCellAnchor>
  <xdr:twoCellAnchor>
    <xdr:from>
      <xdr:col>17</xdr:col>
      <xdr:colOff>9524</xdr:colOff>
      <xdr:row>4</xdr:row>
      <xdr:rowOff>180975</xdr:rowOff>
    </xdr:from>
    <xdr:to>
      <xdr:col>32</xdr:col>
      <xdr:colOff>10583</xdr:colOff>
      <xdr:row>7</xdr:row>
      <xdr:rowOff>85725</xdr:rowOff>
    </xdr:to>
    <xdr:sp macro="" textlink="">
      <xdr:nvSpPr>
        <xdr:cNvPr id="10" name="Rectangle 3" descr="b18baa7e-0f34-4db7-85a7-2b0f97fc7b33">
          <a:extLst>
            <a:ext uri="{FF2B5EF4-FFF2-40B4-BE49-F238E27FC236}">
              <a16:creationId xmlns:a16="http://schemas.microsoft.com/office/drawing/2014/main" id="{F4B73089-2FB4-40C1-B817-E859E3A69189}"/>
            </a:ext>
          </a:extLst>
        </xdr:cNvPr>
        <xdr:cNvSpPr/>
      </xdr:nvSpPr>
      <xdr:spPr>
        <a:xfrm>
          <a:off x="14074774" y="942975"/>
          <a:ext cx="12838642" cy="47625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cap="small" baseline="0"/>
            <a:t>Output </a:t>
          </a:r>
          <a:r>
            <a:rPr lang="en-IN" sz="1600" b="1" cap="small" baseline="0">
              <a:solidFill>
                <a:schemeClr val="lt1"/>
              </a:solidFill>
              <a:effectLst/>
              <a:latin typeface="+mn-lt"/>
              <a:ea typeface="+mn-ea"/>
              <a:cs typeface="+mn-cs"/>
            </a:rPr>
            <a:t>(</a:t>
          </a:r>
          <a:r>
            <a:rPr lang="en-IN" sz="1800" b="1" cap="small" baseline="0">
              <a:solidFill>
                <a:schemeClr val="lt1"/>
              </a:solidFill>
              <a:latin typeface="+mn-lt"/>
              <a:ea typeface="+mn-ea"/>
              <a:cs typeface="+mn-cs"/>
            </a:rPr>
            <a:t>Please only enter values in the yellow cells and do not modify any cells in the tab)</a:t>
          </a:r>
        </a:p>
      </xdr:txBody>
    </xdr:sp>
    <xdr:clientData/>
  </xdr:twoCellAnchor>
  <xdr:twoCellAnchor>
    <xdr:from>
      <xdr:col>1</xdr:col>
      <xdr:colOff>9525</xdr:colOff>
      <xdr:row>5</xdr:row>
      <xdr:rowOff>9525</xdr:rowOff>
    </xdr:from>
    <xdr:to>
      <xdr:col>4</xdr:col>
      <xdr:colOff>19050</xdr:colOff>
      <xdr:row>7</xdr:row>
      <xdr:rowOff>104775</xdr:rowOff>
    </xdr:to>
    <xdr:sp macro="" textlink="">
      <xdr:nvSpPr>
        <xdr:cNvPr id="14" name="Rectangle 4" descr="0a86bbc5-cb4a-474f-8faa-d24a73861771">
          <a:extLst>
            <a:ext uri="{FF2B5EF4-FFF2-40B4-BE49-F238E27FC236}">
              <a16:creationId xmlns:a16="http://schemas.microsoft.com/office/drawing/2014/main" id="{0A50B9C0-5892-4D2A-9F6D-91C243B1BE67}"/>
            </a:ext>
          </a:extLst>
        </xdr:cNvPr>
        <xdr:cNvSpPr/>
      </xdr:nvSpPr>
      <xdr:spPr>
        <a:xfrm>
          <a:off x="621846" y="962025"/>
          <a:ext cx="1846490" cy="47625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cap="small" baseline="0"/>
            <a:t>Links</a:t>
          </a:r>
        </a:p>
      </xdr:txBody>
    </xdr:sp>
    <xdr:clientData/>
  </xdr:twoCellAnchor>
  <xdr:twoCellAnchor>
    <xdr:from>
      <xdr:col>6</xdr:col>
      <xdr:colOff>10583</xdr:colOff>
      <xdr:row>8</xdr:row>
      <xdr:rowOff>140759</xdr:rowOff>
    </xdr:from>
    <xdr:to>
      <xdr:col>13</xdr:col>
      <xdr:colOff>21166</xdr:colOff>
      <xdr:row>9</xdr:row>
      <xdr:rowOff>179916</xdr:rowOff>
    </xdr:to>
    <xdr:sp macro="" textlink="">
      <xdr:nvSpPr>
        <xdr:cNvPr id="6" name="TextBox 5">
          <a:extLst>
            <a:ext uri="{FF2B5EF4-FFF2-40B4-BE49-F238E27FC236}">
              <a16:creationId xmlns:a16="http://schemas.microsoft.com/office/drawing/2014/main" id="{264B3BAA-B324-48E5-AB96-C8E3B101B808}"/>
            </a:ext>
          </a:extLst>
        </xdr:cNvPr>
        <xdr:cNvSpPr txBox="1"/>
      </xdr:nvSpPr>
      <xdr:spPr>
        <a:xfrm>
          <a:off x="3693583" y="1664759"/>
          <a:ext cx="7937500" cy="229657"/>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000" b="1">
              <a:solidFill>
                <a:schemeClr val="bg1"/>
              </a:solidFill>
              <a:latin typeface="Arial" panose="020B0604020202020204" pitchFamily="34" charset="0"/>
              <a:cs typeface="Arial" panose="020B0604020202020204" pitchFamily="34" charset="0"/>
            </a:rPr>
            <a:t>Select the</a:t>
          </a:r>
          <a:r>
            <a:rPr lang="en-CA" sz="1000" b="1" baseline="0">
              <a:solidFill>
                <a:schemeClr val="bg1"/>
              </a:solidFill>
              <a:latin typeface="Arial" panose="020B0604020202020204" pitchFamily="34" charset="0"/>
              <a:cs typeface="Arial" panose="020B0604020202020204" pitchFamily="34" charset="0"/>
            </a:rPr>
            <a:t> year you want to Calculate India TAM for!</a:t>
          </a:r>
          <a:endParaRPr lang="en-CA"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6</xdr:col>
      <xdr:colOff>10583</xdr:colOff>
      <xdr:row>12</xdr:row>
      <xdr:rowOff>95250</xdr:rowOff>
    </xdr:from>
    <xdr:to>
      <xdr:col>13</xdr:col>
      <xdr:colOff>21166</xdr:colOff>
      <xdr:row>14</xdr:row>
      <xdr:rowOff>179917</xdr:rowOff>
    </xdr:to>
    <xdr:sp macro="" textlink="">
      <xdr:nvSpPr>
        <xdr:cNvPr id="7" name="TextBox 6">
          <a:extLst>
            <a:ext uri="{FF2B5EF4-FFF2-40B4-BE49-F238E27FC236}">
              <a16:creationId xmlns:a16="http://schemas.microsoft.com/office/drawing/2014/main" id="{B32A32AA-264E-4EB1-8C86-EBEE49907DE7}"/>
            </a:ext>
          </a:extLst>
        </xdr:cNvPr>
        <xdr:cNvSpPr txBox="1"/>
      </xdr:nvSpPr>
      <xdr:spPr>
        <a:xfrm>
          <a:off x="3653896" y="2381250"/>
          <a:ext cx="7928239" cy="465667"/>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000" b="1">
              <a:solidFill>
                <a:schemeClr val="bg1"/>
              </a:solidFill>
              <a:latin typeface="Arial" panose="020B0604020202020204" pitchFamily="34" charset="0"/>
              <a:cs typeface="Arial" panose="020B0604020202020204" pitchFamily="34" charset="0"/>
            </a:rPr>
            <a:t>Enter percentage at which</a:t>
          </a:r>
          <a:r>
            <a:rPr lang="en-CA" sz="1000" b="1" baseline="0">
              <a:solidFill>
                <a:schemeClr val="bg1"/>
              </a:solidFill>
              <a:latin typeface="Arial" panose="020B0604020202020204" pitchFamily="34" charset="0"/>
              <a:cs typeface="Arial" panose="020B0604020202020204" pitchFamily="34" charset="0"/>
            </a:rPr>
            <a:t> you want to see the Indian population grow. This percentage would be added year over year unitl the desired year is reached(</a:t>
          </a:r>
          <a:r>
            <a:rPr lang="en-CA" sz="1000" b="1" baseline="0">
              <a:solidFill>
                <a:schemeClr val="tx1"/>
              </a:solidFill>
              <a:latin typeface="Arial" panose="020B0604020202020204" pitchFamily="34" charset="0"/>
              <a:cs typeface="Arial" panose="020B0604020202020204" pitchFamily="34" charset="0"/>
            </a:rPr>
            <a:t>Please enter values only in </a:t>
          </a:r>
          <a:r>
            <a:rPr lang="en-CA" sz="1000" b="1" baseline="0">
              <a:solidFill>
                <a:srgbClr val="FFFF00"/>
              </a:solidFill>
              <a:latin typeface="Arial" panose="020B0604020202020204" pitchFamily="34" charset="0"/>
              <a:cs typeface="Arial" panose="020B0604020202020204" pitchFamily="34" charset="0"/>
            </a:rPr>
            <a:t>yellow</a:t>
          </a:r>
          <a:r>
            <a:rPr lang="en-CA" sz="1000" b="1" baseline="0">
              <a:solidFill>
                <a:schemeClr val="tx1"/>
              </a:solidFill>
              <a:latin typeface="Arial" panose="020B0604020202020204" pitchFamily="34" charset="0"/>
              <a:cs typeface="Arial" panose="020B0604020202020204" pitchFamily="34" charset="0"/>
            </a:rPr>
            <a:t> highlighted field and don't </a:t>
          </a:r>
          <a:r>
            <a:rPr lang="en-CA" sz="1100" b="1">
              <a:solidFill>
                <a:schemeClr val="tx1"/>
              </a:solidFill>
              <a:effectLst/>
              <a:latin typeface="+mn-lt"/>
              <a:ea typeface="+mn-ea"/>
              <a:cs typeface="+mn-cs"/>
            </a:rPr>
            <a:t>modify any other cells on this tab</a:t>
          </a:r>
          <a:r>
            <a:rPr lang="en-CA" sz="1000" b="1" baseline="0">
              <a:solidFill>
                <a:schemeClr val="bg1"/>
              </a:solidFill>
              <a:latin typeface="Arial" panose="020B0604020202020204" pitchFamily="34" charset="0"/>
              <a:cs typeface="Arial" panose="020B0604020202020204" pitchFamily="34" charset="0"/>
            </a:rPr>
            <a:t>)</a:t>
          </a:r>
          <a:endParaRPr lang="en-CA"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5</xdr:col>
      <xdr:colOff>592665</xdr:colOff>
      <xdr:row>20</xdr:row>
      <xdr:rowOff>95250</xdr:rowOff>
    </xdr:from>
    <xdr:to>
      <xdr:col>13</xdr:col>
      <xdr:colOff>10582</xdr:colOff>
      <xdr:row>22</xdr:row>
      <xdr:rowOff>179917</xdr:rowOff>
    </xdr:to>
    <xdr:sp macro="" textlink="">
      <xdr:nvSpPr>
        <xdr:cNvPr id="8" name="TextBox 7">
          <a:extLst>
            <a:ext uri="{FF2B5EF4-FFF2-40B4-BE49-F238E27FC236}">
              <a16:creationId xmlns:a16="http://schemas.microsoft.com/office/drawing/2014/main" id="{48793C8D-E1CF-4C53-AF40-DEC7390DA37B}"/>
            </a:ext>
          </a:extLst>
        </xdr:cNvPr>
        <xdr:cNvSpPr txBox="1"/>
      </xdr:nvSpPr>
      <xdr:spPr>
        <a:xfrm>
          <a:off x="3628759" y="3905250"/>
          <a:ext cx="7942792" cy="465667"/>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000" b="1">
              <a:solidFill>
                <a:schemeClr val="bg1"/>
              </a:solidFill>
              <a:latin typeface="Arial" panose="020B0604020202020204" pitchFamily="34" charset="0"/>
              <a:cs typeface="Arial" panose="020B0604020202020204" pitchFamily="34" charset="0"/>
            </a:rPr>
            <a:t>Enter the budget</a:t>
          </a:r>
          <a:r>
            <a:rPr lang="en-CA" sz="1000" b="1" baseline="0">
              <a:solidFill>
                <a:schemeClr val="bg1"/>
              </a:solidFill>
              <a:latin typeface="Arial" panose="020B0604020202020204" pitchFamily="34" charset="0"/>
              <a:cs typeface="Arial" panose="020B0604020202020204" pitchFamily="34" charset="0"/>
            </a:rPr>
            <a:t> values in the cells highlighted in </a:t>
          </a:r>
          <a:r>
            <a:rPr lang="en-CA" sz="1000" b="1" baseline="0">
              <a:solidFill>
                <a:srgbClr val="FFFF00"/>
              </a:solidFill>
              <a:latin typeface="Arial" panose="020B0604020202020204" pitchFamily="34" charset="0"/>
              <a:cs typeface="Arial" panose="020B0604020202020204" pitchFamily="34" charset="0"/>
            </a:rPr>
            <a:t>yellow</a:t>
          </a:r>
          <a:r>
            <a:rPr lang="en-CA" sz="1000" b="1" baseline="0">
              <a:solidFill>
                <a:schemeClr val="bg1"/>
              </a:solidFill>
              <a:latin typeface="Arial" panose="020B0604020202020204" pitchFamily="34" charset="0"/>
              <a:cs typeface="Arial" panose="020B0604020202020204" pitchFamily="34" charset="0"/>
            </a:rPr>
            <a:t> to set the Tier Classifications(</a:t>
          </a:r>
          <a:r>
            <a:rPr lang="en-CA" sz="1100" b="1" baseline="0">
              <a:solidFill>
                <a:schemeClr val="dk1"/>
              </a:solidFill>
              <a:effectLst/>
              <a:latin typeface="+mn-lt"/>
              <a:ea typeface="+mn-ea"/>
              <a:cs typeface="+mn-cs"/>
            </a:rPr>
            <a:t>Please do not </a:t>
          </a:r>
          <a:r>
            <a:rPr lang="en-CA" sz="1100" b="1">
              <a:solidFill>
                <a:schemeClr val="dk1"/>
              </a:solidFill>
              <a:effectLst/>
              <a:latin typeface="+mn-lt"/>
              <a:ea typeface="+mn-ea"/>
              <a:cs typeface="+mn-cs"/>
            </a:rPr>
            <a:t>modify any other cells on this tab).</a:t>
          </a:r>
          <a:endParaRPr lang="en-CA"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6</xdr:col>
      <xdr:colOff>6613</xdr:colOff>
      <xdr:row>31</xdr:row>
      <xdr:rowOff>107156</xdr:rowOff>
    </xdr:from>
    <xdr:to>
      <xdr:col>13</xdr:col>
      <xdr:colOff>31749</xdr:colOff>
      <xdr:row>33</xdr:row>
      <xdr:rowOff>169334</xdr:rowOff>
    </xdr:to>
    <xdr:sp macro="" textlink="">
      <xdr:nvSpPr>
        <xdr:cNvPr id="9" name="TextBox 8">
          <a:extLst>
            <a:ext uri="{FF2B5EF4-FFF2-40B4-BE49-F238E27FC236}">
              <a16:creationId xmlns:a16="http://schemas.microsoft.com/office/drawing/2014/main" id="{2A63E690-2D4F-41BE-BF66-EF91C7169A4B}"/>
            </a:ext>
          </a:extLst>
        </xdr:cNvPr>
        <xdr:cNvSpPr txBox="1"/>
      </xdr:nvSpPr>
      <xdr:spPr>
        <a:xfrm>
          <a:off x="3649926" y="6024562"/>
          <a:ext cx="7942792" cy="443178"/>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000" b="1">
              <a:solidFill>
                <a:schemeClr val="bg1"/>
              </a:solidFill>
              <a:latin typeface="Arial" panose="020B0604020202020204" pitchFamily="34" charset="0"/>
              <a:cs typeface="Arial" panose="020B0604020202020204" pitchFamily="34" charset="0"/>
            </a:rPr>
            <a:t>Enter</a:t>
          </a:r>
          <a:r>
            <a:rPr lang="en-CA" sz="1000" b="1" baseline="0">
              <a:solidFill>
                <a:schemeClr val="bg1"/>
              </a:solidFill>
              <a:latin typeface="Arial" panose="020B0604020202020204" pitchFamily="34" charset="0"/>
              <a:cs typeface="Arial" panose="020B0604020202020204" pitchFamily="34" charset="0"/>
            </a:rPr>
            <a:t> the percentage of the population for Economic Classification</a:t>
          </a:r>
          <a:r>
            <a:rPr lang="en-CA" sz="1100" b="1" baseline="0">
              <a:solidFill>
                <a:schemeClr val="dk1"/>
              </a:solidFill>
              <a:effectLst/>
              <a:latin typeface="+mn-lt"/>
              <a:ea typeface="+mn-ea"/>
              <a:cs typeface="+mn-cs"/>
            </a:rPr>
            <a:t>(Please do not </a:t>
          </a:r>
          <a:r>
            <a:rPr lang="en-CA" sz="1100" b="1">
              <a:solidFill>
                <a:schemeClr val="dk1"/>
              </a:solidFill>
              <a:effectLst/>
              <a:latin typeface="+mn-lt"/>
              <a:ea typeface="+mn-ea"/>
              <a:cs typeface="+mn-cs"/>
            </a:rPr>
            <a:t>modify any other cells on this tab).</a:t>
          </a:r>
          <a:endParaRPr lang="en-CA"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17</xdr:col>
      <xdr:colOff>607451</xdr:colOff>
      <xdr:row>8</xdr:row>
      <xdr:rowOff>134414</xdr:rowOff>
    </xdr:from>
    <xdr:to>
      <xdr:col>29</xdr:col>
      <xdr:colOff>67701</xdr:colOff>
      <xdr:row>10</xdr:row>
      <xdr:rowOff>179917</xdr:rowOff>
    </xdr:to>
    <xdr:sp macro="" textlink="">
      <xdr:nvSpPr>
        <xdr:cNvPr id="11" name="TextBox 10">
          <a:extLst>
            <a:ext uri="{FF2B5EF4-FFF2-40B4-BE49-F238E27FC236}">
              <a16:creationId xmlns:a16="http://schemas.microsoft.com/office/drawing/2014/main" id="{A85DDBF6-0BEF-4909-A39D-1552D9663AA9}"/>
            </a:ext>
          </a:extLst>
        </xdr:cNvPr>
        <xdr:cNvSpPr txBox="1"/>
      </xdr:nvSpPr>
      <xdr:spPr>
        <a:xfrm>
          <a:off x="14672701" y="1658414"/>
          <a:ext cx="7937500" cy="426503"/>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000" b="1">
              <a:solidFill>
                <a:schemeClr val="bg1"/>
              </a:solidFill>
              <a:latin typeface="Arial" panose="020B0604020202020204" pitchFamily="34" charset="0"/>
              <a:cs typeface="Arial" panose="020B0604020202020204" pitchFamily="34" charset="0"/>
            </a:rPr>
            <a:t>Total Projected Population based on</a:t>
          </a:r>
          <a:r>
            <a:rPr lang="en-CA" sz="1000" b="1" baseline="0">
              <a:solidFill>
                <a:schemeClr val="bg1"/>
              </a:solidFill>
              <a:latin typeface="Arial" panose="020B0604020202020204" pitchFamily="34" charset="0"/>
              <a:cs typeface="Arial" panose="020B0604020202020204" pitchFamily="34" charset="0"/>
            </a:rPr>
            <a:t> the inputs from "Population Growth Rate" and the "Lower" and the "Upper" limit set in the Population Tier blocks</a:t>
          </a:r>
          <a:endParaRPr lang="en-CA"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18</xdr:col>
      <xdr:colOff>0</xdr:colOff>
      <xdr:row>21</xdr:row>
      <xdr:rowOff>137584</xdr:rowOff>
    </xdr:from>
    <xdr:to>
      <xdr:col>29</xdr:col>
      <xdr:colOff>74083</xdr:colOff>
      <xdr:row>23</xdr:row>
      <xdr:rowOff>183087</xdr:rowOff>
    </xdr:to>
    <xdr:sp macro="" textlink="">
      <xdr:nvSpPr>
        <xdr:cNvPr id="12" name="TextBox 11">
          <a:extLst>
            <a:ext uri="{FF2B5EF4-FFF2-40B4-BE49-F238E27FC236}">
              <a16:creationId xmlns:a16="http://schemas.microsoft.com/office/drawing/2014/main" id="{AED6DE55-0DC5-4C3A-8643-C3BFDE2FC35E}"/>
            </a:ext>
          </a:extLst>
        </xdr:cNvPr>
        <xdr:cNvSpPr txBox="1"/>
      </xdr:nvSpPr>
      <xdr:spPr>
        <a:xfrm>
          <a:off x="14679083" y="4138084"/>
          <a:ext cx="8763000" cy="426503"/>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000" b="1">
              <a:solidFill>
                <a:schemeClr val="bg1"/>
              </a:solidFill>
              <a:latin typeface="Arial" panose="020B0604020202020204" pitchFamily="34" charset="0"/>
              <a:cs typeface="Arial" panose="020B0604020202020204" pitchFamily="34" charset="0"/>
            </a:rPr>
            <a:t>Economic</a:t>
          </a:r>
          <a:r>
            <a:rPr lang="en-CA" sz="1000" b="1" baseline="0">
              <a:solidFill>
                <a:schemeClr val="bg1"/>
              </a:solidFill>
              <a:latin typeface="Arial" panose="020B0604020202020204" pitchFamily="34" charset="0"/>
              <a:cs typeface="Arial" panose="020B0604020202020204" pitchFamily="34" charset="0"/>
            </a:rPr>
            <a:t> Classification based on the Indian Population Growth Projection block above and the percentages defined in the Economic Classification block of the input.</a:t>
          </a:r>
          <a:endParaRPr lang="en-CA"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148168</xdr:colOff>
      <xdr:row>0</xdr:row>
      <xdr:rowOff>116417</xdr:rowOff>
    </xdr:from>
    <xdr:to>
      <xdr:col>32</xdr:col>
      <xdr:colOff>359835</xdr:colOff>
      <xdr:row>3</xdr:row>
      <xdr:rowOff>74083</xdr:rowOff>
    </xdr:to>
    <xdr:sp macro="" textlink="">
      <xdr:nvSpPr>
        <xdr:cNvPr id="15" name="Rectangle 12" descr="aa2b1dfe-2611-4ef2-9d33-fed365cd4a22">
          <a:extLst>
            <a:ext uri="{FF2B5EF4-FFF2-40B4-BE49-F238E27FC236}">
              <a16:creationId xmlns:a16="http://schemas.microsoft.com/office/drawing/2014/main" id="{DE1FFF50-8472-71C5-7C0F-0533DED86AD0}"/>
            </a:ext>
          </a:extLst>
        </xdr:cNvPr>
        <xdr:cNvSpPr/>
      </xdr:nvSpPr>
      <xdr:spPr>
        <a:xfrm>
          <a:off x="148168" y="116417"/>
          <a:ext cx="27114500" cy="529166"/>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t>INDIA TAM</a:t>
          </a:r>
          <a:r>
            <a:rPr lang="en-IN" sz="3200" baseline="0"/>
            <a:t> DASHBOARD</a:t>
          </a:r>
          <a:endParaRPr lang="en-IN" sz="3200"/>
        </a:p>
      </xdr:txBody>
    </xdr:sp>
    <xdr:clientData/>
  </xdr:twoCellAnchor>
  <xdr:twoCellAnchor>
    <xdr:from>
      <xdr:col>18</xdr:col>
      <xdr:colOff>0</xdr:colOff>
      <xdr:row>35</xdr:row>
      <xdr:rowOff>130968</xdr:rowOff>
    </xdr:from>
    <xdr:to>
      <xdr:col>29</xdr:col>
      <xdr:colOff>67469</xdr:colOff>
      <xdr:row>37</xdr:row>
      <xdr:rowOff>176471</xdr:rowOff>
    </xdr:to>
    <xdr:sp macro="" textlink="">
      <xdr:nvSpPr>
        <xdr:cNvPr id="128" name="TextBox 13">
          <a:extLst>
            <a:ext uri="{FF2B5EF4-FFF2-40B4-BE49-F238E27FC236}">
              <a16:creationId xmlns:a16="http://schemas.microsoft.com/office/drawing/2014/main" id="{6EBC12B1-7F7A-43E2-A23A-526E6B9710BC}"/>
            </a:ext>
          </a:extLst>
        </xdr:cNvPr>
        <xdr:cNvSpPr txBox="1"/>
      </xdr:nvSpPr>
      <xdr:spPr>
        <a:xfrm>
          <a:off x="14501813" y="6822281"/>
          <a:ext cx="14831219" cy="426503"/>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000" b="1">
              <a:solidFill>
                <a:schemeClr val="bg1"/>
              </a:solidFill>
              <a:latin typeface="Arial" panose="020B0604020202020204" pitchFamily="34" charset="0"/>
              <a:cs typeface="Arial" panose="020B0604020202020204" pitchFamily="34" charset="0"/>
            </a:rPr>
            <a:t>Total</a:t>
          </a:r>
          <a:r>
            <a:rPr lang="en-CA" sz="1000" b="1" baseline="0">
              <a:solidFill>
                <a:schemeClr val="bg1"/>
              </a:solidFill>
              <a:latin typeface="Arial" panose="020B0604020202020204" pitchFamily="34" charset="0"/>
              <a:cs typeface="Arial" panose="020B0604020202020204" pitchFamily="34" charset="0"/>
            </a:rPr>
            <a:t> Projected Inida Population based on the Population Input Growth Rate </a:t>
          </a:r>
          <a:endParaRPr lang="en-CA"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5</xdr:col>
      <xdr:colOff>598715</xdr:colOff>
      <xdr:row>40</xdr:row>
      <xdr:rowOff>108857</xdr:rowOff>
    </xdr:from>
    <xdr:to>
      <xdr:col>13</xdr:col>
      <xdr:colOff>11529</xdr:colOff>
      <xdr:row>42</xdr:row>
      <xdr:rowOff>171035</xdr:rowOff>
    </xdr:to>
    <xdr:sp macro="" textlink="">
      <xdr:nvSpPr>
        <xdr:cNvPr id="2" name="TextBox 1">
          <a:extLst>
            <a:ext uri="{FF2B5EF4-FFF2-40B4-BE49-F238E27FC236}">
              <a16:creationId xmlns:a16="http://schemas.microsoft.com/office/drawing/2014/main" id="{BC3AD3F9-AF43-423B-B694-66BA2CAA459E}"/>
            </a:ext>
          </a:extLst>
        </xdr:cNvPr>
        <xdr:cNvSpPr txBox="1"/>
      </xdr:nvSpPr>
      <xdr:spPr>
        <a:xfrm>
          <a:off x="3660322" y="7756071"/>
          <a:ext cx="9318814" cy="443178"/>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000" b="1">
              <a:solidFill>
                <a:schemeClr val="bg1"/>
              </a:solidFill>
              <a:latin typeface="Arial" panose="020B0604020202020204" pitchFamily="34" charset="0"/>
              <a:cs typeface="Arial" panose="020B0604020202020204" pitchFamily="34" charset="0"/>
            </a:rPr>
            <a:t>Enter</a:t>
          </a:r>
          <a:r>
            <a:rPr lang="en-CA" sz="1000" b="1" baseline="0">
              <a:solidFill>
                <a:schemeClr val="bg1"/>
              </a:solidFill>
              <a:latin typeface="Arial" panose="020B0604020202020204" pitchFamily="34" charset="0"/>
              <a:cs typeface="Arial" panose="020B0604020202020204" pitchFamily="34" charset="0"/>
            </a:rPr>
            <a:t> the HOUSEHOLDS of the population for each of Economic Classification</a:t>
          </a:r>
          <a:r>
            <a:rPr lang="en-CA" sz="1100" b="1" baseline="0">
              <a:solidFill>
                <a:schemeClr val="dk1"/>
              </a:solidFill>
              <a:effectLst/>
              <a:latin typeface="+mn-lt"/>
              <a:ea typeface="+mn-ea"/>
              <a:cs typeface="+mn-cs"/>
            </a:rPr>
            <a:t>(Please do not </a:t>
          </a:r>
          <a:r>
            <a:rPr lang="en-CA" sz="1100" b="1">
              <a:solidFill>
                <a:schemeClr val="dk1"/>
              </a:solidFill>
              <a:effectLst/>
              <a:latin typeface="+mn-lt"/>
              <a:ea typeface="+mn-ea"/>
              <a:cs typeface="+mn-cs"/>
            </a:rPr>
            <a:t>modify any other cells on this tab except</a:t>
          </a:r>
          <a:r>
            <a:rPr lang="en-CA" sz="1100" b="1" baseline="0">
              <a:solidFill>
                <a:schemeClr val="dk1"/>
              </a:solidFill>
              <a:effectLst/>
              <a:latin typeface="+mn-lt"/>
              <a:ea typeface="+mn-ea"/>
              <a:cs typeface="+mn-cs"/>
            </a:rPr>
            <a:t> </a:t>
          </a:r>
          <a:r>
            <a:rPr lang="en-CA" sz="1100" b="1" baseline="0">
              <a:solidFill>
                <a:srgbClr val="FFFF00"/>
              </a:solidFill>
              <a:effectLst/>
              <a:latin typeface="+mn-lt"/>
              <a:ea typeface="+mn-ea"/>
              <a:cs typeface="+mn-cs"/>
            </a:rPr>
            <a:t>yellow</a:t>
          </a:r>
          <a:r>
            <a:rPr lang="en-CA" sz="1100" b="1" baseline="0">
              <a:solidFill>
                <a:schemeClr val="dk1"/>
              </a:solidFill>
              <a:effectLst/>
              <a:latin typeface="+mn-lt"/>
              <a:ea typeface="+mn-ea"/>
              <a:cs typeface="+mn-cs"/>
            </a:rPr>
            <a:t> cells</a:t>
          </a:r>
          <a:r>
            <a:rPr lang="en-CA" sz="1100" b="1">
              <a:solidFill>
                <a:schemeClr val="dk1"/>
              </a:solidFill>
              <a:effectLst/>
              <a:latin typeface="+mn-lt"/>
              <a:ea typeface="+mn-ea"/>
              <a:cs typeface="+mn-cs"/>
            </a:rPr>
            <a:t>).</a:t>
          </a:r>
          <a:endParaRPr lang="en-CA"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18</xdr:col>
      <xdr:colOff>0</xdr:colOff>
      <xdr:row>41</xdr:row>
      <xdr:rowOff>122464</xdr:rowOff>
    </xdr:from>
    <xdr:to>
      <xdr:col>29</xdr:col>
      <xdr:colOff>74083</xdr:colOff>
      <xdr:row>43</xdr:row>
      <xdr:rowOff>167967</xdr:rowOff>
    </xdr:to>
    <xdr:sp macro="" textlink="">
      <xdr:nvSpPr>
        <xdr:cNvPr id="4" name="TextBox 3">
          <a:extLst>
            <a:ext uri="{FF2B5EF4-FFF2-40B4-BE49-F238E27FC236}">
              <a16:creationId xmlns:a16="http://schemas.microsoft.com/office/drawing/2014/main" id="{CF4B2F0D-DBBE-47F9-B84D-BEF36CA3A921}"/>
            </a:ext>
          </a:extLst>
        </xdr:cNvPr>
        <xdr:cNvSpPr txBox="1"/>
      </xdr:nvSpPr>
      <xdr:spPr>
        <a:xfrm>
          <a:off x="16029214" y="7960178"/>
          <a:ext cx="15531798" cy="426503"/>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000" b="1">
              <a:solidFill>
                <a:schemeClr val="bg1"/>
              </a:solidFill>
              <a:latin typeface="Arial" panose="020B0604020202020204" pitchFamily="34" charset="0"/>
              <a:cs typeface="Arial" panose="020B0604020202020204" pitchFamily="34" charset="0"/>
            </a:rPr>
            <a:t>Total Households based on Economic</a:t>
          </a:r>
          <a:r>
            <a:rPr lang="en-CA" sz="1000" b="1" baseline="0">
              <a:solidFill>
                <a:schemeClr val="bg1"/>
              </a:solidFill>
              <a:latin typeface="Arial" panose="020B0604020202020204" pitchFamily="34" charset="0"/>
              <a:cs typeface="Arial" panose="020B0604020202020204" pitchFamily="34" charset="0"/>
            </a:rPr>
            <a:t> Classification based of the Indian Population  above and the persons per household defined in the Household Classification block of the input.</a:t>
          </a:r>
          <a:endParaRPr lang="en-CA" sz="1000" b="1">
            <a:solidFill>
              <a:schemeClr val="bg1"/>
            </a:solidFill>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sandeep.v.sarathy@gmail.com" TargetMode="External"/><Relationship Id="rId1" Type="http://schemas.openxmlformats.org/officeDocument/2006/relationships/hyperlink" Target="mailto:shyamprasadrao@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8082A-BDA8-4886-A881-6540E383BCCA}">
  <dimension ref="B2:AC32"/>
  <sheetViews>
    <sheetView tabSelected="1" workbookViewId="0">
      <selection activeCell="A3" sqref="A3"/>
    </sheetView>
  </sheetViews>
  <sheetFormatPr defaultColWidth="9.15625" defaultRowHeight="14.4" x14ac:dyDescent="0.55000000000000004"/>
  <cols>
    <col min="1" max="21" width="9.15625" style="19"/>
    <col min="22" max="22" width="3.41796875" style="19" customWidth="1"/>
    <col min="23" max="16384" width="9.15625" style="19"/>
  </cols>
  <sheetData>
    <row r="2" spans="2:29" x14ac:dyDescent="0.55000000000000004">
      <c r="B2" s="29"/>
      <c r="C2" s="30"/>
      <c r="D2" s="30"/>
      <c r="E2" s="30"/>
      <c r="F2" s="30"/>
      <c r="G2" s="30"/>
      <c r="H2" s="30"/>
      <c r="I2" s="30"/>
      <c r="J2" s="30"/>
      <c r="K2" s="30"/>
      <c r="L2" s="30"/>
      <c r="M2" s="30"/>
      <c r="N2" s="30"/>
      <c r="O2" s="30"/>
      <c r="P2" s="30"/>
      <c r="Q2" s="30"/>
      <c r="R2" s="30"/>
      <c r="S2" s="30"/>
      <c r="T2" s="30"/>
      <c r="U2" s="31"/>
      <c r="W2" s="29"/>
      <c r="X2" s="30"/>
      <c r="Y2" s="30"/>
      <c r="Z2" s="30"/>
      <c r="AA2" s="30"/>
      <c r="AB2" s="30"/>
      <c r="AC2" s="31"/>
    </row>
    <row r="3" spans="2:29" x14ac:dyDescent="0.55000000000000004">
      <c r="B3" s="32"/>
      <c r="U3" s="33"/>
      <c r="W3" s="32"/>
      <c r="AC3" s="33"/>
    </row>
    <row r="4" spans="2:29" x14ac:dyDescent="0.55000000000000004">
      <c r="B4" s="32"/>
      <c r="U4" s="33"/>
      <c r="W4" s="32"/>
      <c r="AC4" s="33"/>
    </row>
    <row r="5" spans="2:29" x14ac:dyDescent="0.55000000000000004">
      <c r="B5" s="32"/>
      <c r="U5" s="33"/>
      <c r="W5" s="32"/>
      <c r="AC5" s="33"/>
    </row>
    <row r="6" spans="2:29" x14ac:dyDescent="0.55000000000000004">
      <c r="B6" s="34"/>
      <c r="C6" s="35"/>
      <c r="D6" s="35"/>
      <c r="E6" s="35"/>
      <c r="F6" s="35"/>
      <c r="G6" s="35"/>
      <c r="H6" s="35"/>
      <c r="I6" s="35"/>
      <c r="J6" s="35"/>
      <c r="K6" s="35"/>
      <c r="L6" s="35"/>
      <c r="M6" s="35"/>
      <c r="N6" s="35"/>
      <c r="O6" s="35"/>
      <c r="P6" s="35"/>
      <c r="Q6" s="35"/>
      <c r="R6" s="35"/>
      <c r="S6" s="35"/>
      <c r="T6" s="35"/>
      <c r="U6" s="36"/>
      <c r="W6" s="32"/>
      <c r="AC6" s="33"/>
    </row>
    <row r="7" spans="2:29" x14ac:dyDescent="0.55000000000000004">
      <c r="W7" s="32"/>
      <c r="AC7" s="33"/>
    </row>
    <row r="8" spans="2:29" x14ac:dyDescent="0.55000000000000004">
      <c r="B8" s="29"/>
      <c r="C8" s="30"/>
      <c r="D8" s="30"/>
      <c r="E8" s="30"/>
      <c r="F8" s="30"/>
      <c r="G8" s="30"/>
      <c r="H8" s="30"/>
      <c r="I8" s="30"/>
      <c r="J8" s="30"/>
      <c r="K8" s="30"/>
      <c r="L8" s="30"/>
      <c r="M8" s="30"/>
      <c r="N8" s="30"/>
      <c r="O8" s="30"/>
      <c r="P8" s="30"/>
      <c r="Q8" s="30"/>
      <c r="R8" s="30"/>
      <c r="S8" s="30"/>
      <c r="T8" s="30"/>
      <c r="U8" s="31"/>
      <c r="W8" s="32"/>
      <c r="AC8" s="33"/>
    </row>
    <row r="9" spans="2:29" x14ac:dyDescent="0.55000000000000004">
      <c r="B9" s="32"/>
      <c r="U9" s="33"/>
      <c r="W9" s="32"/>
      <c r="AC9" s="33"/>
    </row>
    <row r="10" spans="2:29" x14ac:dyDescent="0.55000000000000004">
      <c r="B10" s="32"/>
      <c r="U10" s="33"/>
      <c r="W10" s="32"/>
      <c r="AC10" s="33"/>
    </row>
    <row r="11" spans="2:29" x14ac:dyDescent="0.55000000000000004">
      <c r="B11" s="32"/>
      <c r="U11" s="33"/>
      <c r="W11" s="32"/>
      <c r="AC11" s="33"/>
    </row>
    <row r="12" spans="2:29" x14ac:dyDescent="0.55000000000000004">
      <c r="B12" s="32"/>
      <c r="U12" s="33"/>
      <c r="W12" s="32"/>
      <c r="AC12" s="33"/>
    </row>
    <row r="13" spans="2:29" x14ac:dyDescent="0.55000000000000004">
      <c r="B13" s="32"/>
      <c r="U13" s="33"/>
      <c r="W13" s="32"/>
      <c r="AC13" s="33"/>
    </row>
    <row r="14" spans="2:29" x14ac:dyDescent="0.55000000000000004">
      <c r="B14" s="32"/>
      <c r="U14" s="33"/>
      <c r="W14" s="32"/>
      <c r="AC14" s="33"/>
    </row>
    <row r="15" spans="2:29" x14ac:dyDescent="0.55000000000000004">
      <c r="B15" s="32"/>
      <c r="U15" s="33"/>
      <c r="W15" s="34"/>
      <c r="X15" s="35"/>
      <c r="Y15" s="35"/>
      <c r="Z15" s="35"/>
      <c r="AA15" s="35"/>
      <c r="AB15" s="35"/>
      <c r="AC15" s="36"/>
    </row>
    <row r="16" spans="2:29" x14ac:dyDescent="0.55000000000000004">
      <c r="B16" s="32"/>
      <c r="U16" s="33"/>
    </row>
    <row r="17" spans="2:29" x14ac:dyDescent="0.55000000000000004">
      <c r="B17" s="34"/>
      <c r="C17" s="35"/>
      <c r="D17" s="35"/>
      <c r="E17" s="35"/>
      <c r="F17" s="35"/>
      <c r="G17" s="35"/>
      <c r="H17" s="35"/>
      <c r="I17" s="35"/>
      <c r="J17" s="35"/>
      <c r="K17" s="35"/>
      <c r="L17" s="35"/>
      <c r="M17" s="35"/>
      <c r="N17" s="35"/>
      <c r="O17" s="35"/>
      <c r="P17" s="35"/>
      <c r="Q17" s="35"/>
      <c r="R17" s="35"/>
      <c r="S17" s="35"/>
      <c r="T17" s="35"/>
      <c r="U17" s="36"/>
      <c r="W17" s="29"/>
      <c r="X17" s="30"/>
      <c r="Y17" s="30"/>
      <c r="Z17" s="30"/>
      <c r="AA17" s="30"/>
      <c r="AB17" s="30"/>
      <c r="AC17" s="31"/>
    </row>
    <row r="18" spans="2:29" x14ac:dyDescent="0.55000000000000004">
      <c r="W18" s="32"/>
      <c r="AC18" s="33"/>
    </row>
    <row r="19" spans="2:29" x14ac:dyDescent="0.55000000000000004">
      <c r="B19" s="29"/>
      <c r="C19" s="30"/>
      <c r="D19" s="30"/>
      <c r="E19" s="30"/>
      <c r="F19" s="30"/>
      <c r="G19" s="30"/>
      <c r="H19" s="30"/>
      <c r="I19" s="30"/>
      <c r="J19" s="30"/>
      <c r="K19" s="30"/>
      <c r="L19" s="30"/>
      <c r="M19" s="30"/>
      <c r="N19" s="30"/>
      <c r="O19" s="30"/>
      <c r="P19" s="30"/>
      <c r="Q19" s="30"/>
      <c r="R19" s="30"/>
      <c r="S19" s="30"/>
      <c r="T19" s="30"/>
      <c r="U19" s="31"/>
      <c r="W19" s="32"/>
      <c r="AC19" s="33"/>
    </row>
    <row r="20" spans="2:29" x14ac:dyDescent="0.55000000000000004">
      <c r="B20" s="32"/>
      <c r="U20" s="33"/>
      <c r="W20" s="32"/>
      <c r="AC20" s="33"/>
    </row>
    <row r="21" spans="2:29" x14ac:dyDescent="0.55000000000000004">
      <c r="B21" s="32"/>
      <c r="U21" s="33"/>
      <c r="W21" s="32"/>
      <c r="AC21" s="33"/>
    </row>
    <row r="22" spans="2:29" x14ac:dyDescent="0.55000000000000004">
      <c r="B22" s="32"/>
      <c r="U22" s="33"/>
      <c r="W22" s="32"/>
      <c r="AC22" s="33"/>
    </row>
    <row r="23" spans="2:29" x14ac:dyDescent="0.55000000000000004">
      <c r="B23" s="32"/>
      <c r="U23" s="33"/>
      <c r="W23" s="32"/>
      <c r="AC23" s="33"/>
    </row>
    <row r="24" spans="2:29" x14ac:dyDescent="0.55000000000000004">
      <c r="B24" s="32"/>
      <c r="U24" s="33"/>
      <c r="W24" s="32"/>
      <c r="AC24" s="33"/>
    </row>
    <row r="25" spans="2:29" x14ac:dyDescent="0.55000000000000004">
      <c r="B25" s="32"/>
      <c r="U25" s="33"/>
      <c r="W25" s="32"/>
      <c r="AC25" s="33"/>
    </row>
    <row r="26" spans="2:29" x14ac:dyDescent="0.55000000000000004">
      <c r="B26" s="32"/>
      <c r="U26" s="33"/>
      <c r="W26" s="32"/>
      <c r="AC26" s="33"/>
    </row>
    <row r="27" spans="2:29" x14ac:dyDescent="0.55000000000000004">
      <c r="B27" s="32"/>
      <c r="U27" s="33"/>
      <c r="W27" s="32"/>
      <c r="AC27" s="33"/>
    </row>
    <row r="28" spans="2:29" x14ac:dyDescent="0.55000000000000004">
      <c r="B28" s="32"/>
      <c r="U28" s="33"/>
      <c r="W28" s="32"/>
      <c r="AC28" s="33"/>
    </row>
    <row r="29" spans="2:29" x14ac:dyDescent="0.55000000000000004">
      <c r="B29" s="32"/>
      <c r="U29" s="33"/>
      <c r="W29" s="32"/>
      <c r="AC29" s="33"/>
    </row>
    <row r="30" spans="2:29" x14ac:dyDescent="0.55000000000000004">
      <c r="B30" s="32"/>
      <c r="U30" s="33"/>
      <c r="W30" s="32"/>
      <c r="AC30" s="33"/>
    </row>
    <row r="31" spans="2:29" x14ac:dyDescent="0.55000000000000004">
      <c r="B31" s="32"/>
      <c r="U31" s="33"/>
      <c r="W31" s="32"/>
      <c r="AC31" s="33"/>
    </row>
    <row r="32" spans="2:29" x14ac:dyDescent="0.55000000000000004">
      <c r="B32" s="34"/>
      <c r="C32" s="35"/>
      <c r="D32" s="35"/>
      <c r="E32" s="35"/>
      <c r="F32" s="35"/>
      <c r="G32" s="35"/>
      <c r="H32" s="35"/>
      <c r="I32" s="35"/>
      <c r="J32" s="35"/>
      <c r="K32" s="35"/>
      <c r="L32" s="35"/>
      <c r="M32" s="35"/>
      <c r="N32" s="35"/>
      <c r="O32" s="35"/>
      <c r="P32" s="35"/>
      <c r="Q32" s="35"/>
      <c r="R32" s="35"/>
      <c r="S32" s="35"/>
      <c r="T32" s="35"/>
      <c r="U32" s="36"/>
      <c r="W32" s="34"/>
      <c r="X32" s="35"/>
      <c r="Y32" s="35"/>
      <c r="Z32" s="35"/>
      <c r="AA32" s="35"/>
      <c r="AB32" s="35"/>
      <c r="AC32" s="3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86487-7C2B-456B-83F3-950A73658E6A}">
  <dimension ref="B2:O42"/>
  <sheetViews>
    <sheetView showGridLines="0" workbookViewId="0">
      <selection activeCell="G6" sqref="G6"/>
    </sheetView>
  </sheetViews>
  <sheetFormatPr defaultRowHeight="14.4" x14ac:dyDescent="0.55000000000000004"/>
  <sheetData>
    <row r="2" spans="2:11" x14ac:dyDescent="0.55000000000000004">
      <c r="B2">
        <v>1</v>
      </c>
    </row>
    <row r="3" spans="2:11" x14ac:dyDescent="0.55000000000000004">
      <c r="C3" s="6" t="s">
        <v>678</v>
      </c>
      <c r="D3" s="5"/>
      <c r="E3" s="5"/>
      <c r="F3" s="5"/>
      <c r="G3" s="5"/>
      <c r="H3" s="5"/>
      <c r="I3" s="5"/>
      <c r="J3" s="5"/>
      <c r="K3" s="5"/>
    </row>
    <row r="4" spans="2:11" x14ac:dyDescent="0.55000000000000004">
      <c r="H4" t="s">
        <v>679</v>
      </c>
    </row>
    <row r="5" spans="2:11" x14ac:dyDescent="0.55000000000000004">
      <c r="C5" s="83" t="s">
        <v>684</v>
      </c>
      <c r="D5" s="83"/>
      <c r="E5" s="83"/>
      <c r="F5" s="83"/>
      <c r="G5" s="7">
        <v>0.03</v>
      </c>
      <c r="H5" t="s">
        <v>680</v>
      </c>
    </row>
    <row r="6" spans="2:11" x14ac:dyDescent="0.55000000000000004">
      <c r="C6" s="83" t="s">
        <v>681</v>
      </c>
      <c r="D6" s="83"/>
      <c r="E6" s="83"/>
      <c r="F6" s="83"/>
      <c r="G6" s="7">
        <v>0.03</v>
      </c>
    </row>
    <row r="7" spans="2:11" x14ac:dyDescent="0.55000000000000004">
      <c r="C7" s="83" t="s">
        <v>682</v>
      </c>
      <c r="D7" s="83"/>
      <c r="E7" s="83"/>
      <c r="F7" s="83"/>
      <c r="G7" s="8"/>
      <c r="H7" t="s">
        <v>683</v>
      </c>
    </row>
    <row r="12" spans="2:11" x14ac:dyDescent="0.55000000000000004">
      <c r="D12" s="9">
        <v>2011</v>
      </c>
      <c r="E12" s="9">
        <v>2024</v>
      </c>
    </row>
    <row r="13" spans="2:11" x14ac:dyDescent="0.55000000000000004">
      <c r="C13" t="s">
        <v>688</v>
      </c>
      <c r="D13" s="1"/>
      <c r="E13" s="1"/>
    </row>
    <row r="14" spans="2:11" x14ac:dyDescent="0.55000000000000004">
      <c r="C14" t="s">
        <v>689</v>
      </c>
      <c r="D14" s="1"/>
      <c r="E14" s="1"/>
    </row>
    <row r="15" spans="2:11" x14ac:dyDescent="0.55000000000000004">
      <c r="C15" t="s">
        <v>690</v>
      </c>
      <c r="D15" s="1"/>
      <c r="E15" s="1"/>
    </row>
    <row r="16" spans="2:11" x14ac:dyDescent="0.55000000000000004">
      <c r="C16" t="s">
        <v>691</v>
      </c>
      <c r="D16" s="1"/>
      <c r="E16" s="1"/>
    </row>
    <row r="17" spans="2:11" x14ac:dyDescent="0.55000000000000004">
      <c r="C17" t="s">
        <v>692</v>
      </c>
      <c r="D17" s="1"/>
      <c r="E17" s="1"/>
    </row>
    <row r="18" spans="2:11" x14ac:dyDescent="0.55000000000000004">
      <c r="C18" t="s">
        <v>693</v>
      </c>
      <c r="D18" s="4"/>
      <c r="E18" s="4"/>
    </row>
    <row r="19" spans="2:11" x14ac:dyDescent="0.55000000000000004">
      <c r="C19" t="s">
        <v>236</v>
      </c>
      <c r="D19" s="4"/>
      <c r="E19" s="4"/>
    </row>
    <row r="20" spans="2:11" x14ac:dyDescent="0.55000000000000004">
      <c r="C20" t="s">
        <v>237</v>
      </c>
      <c r="D20" s="1"/>
      <c r="E20" s="1"/>
    </row>
    <row r="23" spans="2:11" x14ac:dyDescent="0.55000000000000004">
      <c r="B23">
        <v>2</v>
      </c>
    </row>
    <row r="24" spans="2:11" x14ac:dyDescent="0.55000000000000004">
      <c r="C24" s="6" t="s">
        <v>678</v>
      </c>
      <c r="D24" s="5"/>
      <c r="E24" s="5"/>
      <c r="F24" s="5"/>
      <c r="G24" s="5"/>
      <c r="H24" s="5"/>
      <c r="I24" s="5"/>
      <c r="J24" s="5"/>
      <c r="K24" s="5"/>
    </row>
    <row r="25" spans="2:11" x14ac:dyDescent="0.55000000000000004">
      <c r="F25" s="15">
        <v>20.190000000000001</v>
      </c>
      <c r="G25" t="s">
        <v>722</v>
      </c>
      <c r="H25" t="s">
        <v>679</v>
      </c>
    </row>
    <row r="26" spans="2:11" x14ac:dyDescent="0.55000000000000004">
      <c r="C26" s="13" t="s">
        <v>699</v>
      </c>
      <c r="D26" s="5"/>
      <c r="E26" s="5"/>
      <c r="F26" s="16">
        <f>0.8+1.6+1.7</f>
        <v>4.1000000000000005</v>
      </c>
      <c r="G26" s="17">
        <v>0.1</v>
      </c>
      <c r="H26" t="s">
        <v>680</v>
      </c>
    </row>
    <row r="27" spans="2:11" x14ac:dyDescent="0.55000000000000004">
      <c r="C27" s="13" t="s">
        <v>700</v>
      </c>
      <c r="D27" s="5"/>
      <c r="E27" s="5"/>
      <c r="F27" s="16"/>
      <c r="G27" s="17">
        <v>0.05</v>
      </c>
    </row>
    <row r="28" spans="2:11" x14ac:dyDescent="0.55000000000000004">
      <c r="C28" s="13" t="s">
        <v>701</v>
      </c>
      <c r="D28" s="5"/>
      <c r="E28" s="5"/>
      <c r="F28" s="16"/>
      <c r="G28" s="17">
        <v>0.03</v>
      </c>
    </row>
    <row r="29" spans="2:11" x14ac:dyDescent="0.55000000000000004">
      <c r="C29" s="13" t="s">
        <v>702</v>
      </c>
      <c r="D29" s="5"/>
      <c r="E29" s="5"/>
      <c r="F29" s="16"/>
      <c r="G29" s="18">
        <v>-0.1</v>
      </c>
      <c r="H29" t="s">
        <v>683</v>
      </c>
    </row>
    <row r="30" spans="2:11" x14ac:dyDescent="0.55000000000000004">
      <c r="C30" s="5"/>
      <c r="D30" s="5"/>
      <c r="E30" s="5"/>
    </row>
    <row r="33" spans="3:15" x14ac:dyDescent="0.55000000000000004">
      <c r="D33" s="82">
        <v>2011</v>
      </c>
      <c r="E33" s="82"/>
      <c r="F33" s="82"/>
      <c r="G33" s="82"/>
      <c r="H33" s="82"/>
      <c r="I33" s="82"/>
      <c r="J33" s="82">
        <v>2024</v>
      </c>
      <c r="K33" s="82"/>
      <c r="L33" s="82"/>
      <c r="M33" s="82"/>
      <c r="N33" s="82"/>
      <c r="O33" s="82"/>
    </row>
    <row r="34" spans="3:15" x14ac:dyDescent="0.55000000000000004">
      <c r="D34" s="11" t="s">
        <v>237</v>
      </c>
      <c r="E34" s="11" t="s">
        <v>699</v>
      </c>
      <c r="F34" s="11" t="s">
        <v>700</v>
      </c>
      <c r="G34" s="11" t="s">
        <v>701</v>
      </c>
      <c r="H34" s="11" t="s">
        <v>702</v>
      </c>
      <c r="I34" s="11"/>
      <c r="J34" s="12" t="s">
        <v>237</v>
      </c>
      <c r="K34" s="12" t="s">
        <v>694</v>
      </c>
      <c r="L34" s="12" t="s">
        <v>695</v>
      </c>
      <c r="M34" s="12" t="s">
        <v>698</v>
      </c>
      <c r="N34" s="12" t="s">
        <v>696</v>
      </c>
      <c r="O34" s="12" t="s">
        <v>697</v>
      </c>
    </row>
    <row r="35" spans="3:15" x14ac:dyDescent="0.55000000000000004">
      <c r="C35" t="s">
        <v>688</v>
      </c>
      <c r="D35" s="1"/>
      <c r="E35" s="1"/>
      <c r="F35" s="1"/>
      <c r="G35" s="1"/>
      <c r="H35" s="1"/>
      <c r="I35" s="10"/>
      <c r="J35" s="1"/>
      <c r="K35" s="1"/>
      <c r="L35" s="1"/>
      <c r="M35" s="1"/>
      <c r="N35" s="1"/>
      <c r="O35" s="1"/>
    </row>
    <row r="36" spans="3:15" x14ac:dyDescent="0.55000000000000004">
      <c r="C36" t="s">
        <v>689</v>
      </c>
      <c r="D36" s="1"/>
      <c r="E36" s="1"/>
      <c r="F36" s="1"/>
      <c r="G36" s="1"/>
      <c r="H36" s="1"/>
      <c r="I36" s="10"/>
      <c r="J36" s="1"/>
      <c r="K36" s="1"/>
      <c r="L36" s="1"/>
      <c r="M36" s="1"/>
      <c r="N36" s="1"/>
      <c r="O36" s="1"/>
    </row>
    <row r="37" spans="3:15" x14ac:dyDescent="0.55000000000000004">
      <c r="C37" t="s">
        <v>690</v>
      </c>
      <c r="D37" s="1"/>
      <c r="E37" s="1"/>
      <c r="F37" s="1"/>
      <c r="G37" s="1"/>
      <c r="H37" s="1"/>
      <c r="I37" s="10"/>
      <c r="J37" s="1"/>
      <c r="K37" s="1"/>
      <c r="L37" s="1"/>
      <c r="M37" s="1"/>
      <c r="N37" s="1"/>
      <c r="O37" s="1"/>
    </row>
    <row r="38" spans="3:15" x14ac:dyDescent="0.55000000000000004">
      <c r="C38" t="s">
        <v>691</v>
      </c>
      <c r="D38" s="1"/>
      <c r="E38" s="1"/>
      <c r="F38" s="1"/>
      <c r="G38" s="1"/>
      <c r="H38" s="1"/>
      <c r="I38" s="10"/>
      <c r="J38" s="1"/>
      <c r="K38" s="1"/>
      <c r="L38" s="1"/>
      <c r="M38" s="1"/>
      <c r="N38" s="1"/>
      <c r="O38" s="1"/>
    </row>
    <row r="39" spans="3:15" x14ac:dyDescent="0.55000000000000004">
      <c r="C39" t="s">
        <v>692</v>
      </c>
      <c r="D39" s="1"/>
      <c r="E39" s="1"/>
      <c r="F39" s="1"/>
      <c r="G39" s="1"/>
      <c r="H39" s="1"/>
      <c r="I39" s="10"/>
      <c r="J39" s="1"/>
      <c r="K39" s="1"/>
      <c r="L39" s="1"/>
      <c r="M39" s="1"/>
      <c r="N39" s="1"/>
      <c r="O39" s="1"/>
    </row>
    <row r="40" spans="3:15" x14ac:dyDescent="0.55000000000000004">
      <c r="C40" t="s">
        <v>693</v>
      </c>
      <c r="D40" s="1"/>
      <c r="E40" s="1"/>
      <c r="F40" s="1"/>
      <c r="G40" s="1"/>
      <c r="H40" s="1"/>
      <c r="I40" s="10"/>
      <c r="J40" s="1"/>
      <c r="K40" s="1"/>
      <c r="L40" s="1"/>
      <c r="M40" s="1"/>
      <c r="N40" s="1"/>
      <c r="O40" s="1"/>
    </row>
    <row r="41" spans="3:15" x14ac:dyDescent="0.55000000000000004">
      <c r="C41" t="s">
        <v>236</v>
      </c>
      <c r="D41" s="1"/>
      <c r="E41" s="1"/>
      <c r="F41" s="1"/>
      <c r="G41" s="1"/>
      <c r="H41" s="1"/>
      <c r="I41" s="10"/>
      <c r="J41" s="1"/>
      <c r="K41" s="1"/>
      <c r="L41" s="1"/>
      <c r="M41" s="1"/>
      <c r="N41" s="1"/>
      <c r="O41" s="1"/>
    </row>
    <row r="42" spans="3:15" x14ac:dyDescent="0.55000000000000004">
      <c r="C42" t="s">
        <v>237</v>
      </c>
      <c r="D42" s="1"/>
      <c r="E42" s="1"/>
      <c r="F42" s="1"/>
      <c r="G42" s="1"/>
      <c r="H42" s="1"/>
      <c r="I42" s="10"/>
      <c r="J42" s="1"/>
      <c r="K42" s="1"/>
      <c r="L42" s="1"/>
      <c r="M42" s="1"/>
      <c r="N42" s="1"/>
      <c r="O42" s="1"/>
    </row>
  </sheetData>
  <mergeCells count="5">
    <mergeCell ref="D33:I33"/>
    <mergeCell ref="J33:O33"/>
    <mergeCell ref="C5:F5"/>
    <mergeCell ref="C6:F6"/>
    <mergeCell ref="C7:F7"/>
  </mergeCells>
  <pageMargins left="0.7" right="0.7" top="0.75" bottom="0.75" header="0.3" footer="0.3"/>
  <pageSetup scale="44"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4908C-50EE-4FD1-BDE9-E0F04B2299B6}">
  <sheetPr codeName="Sheet1"/>
  <dimension ref="A3:AF65"/>
  <sheetViews>
    <sheetView zoomScale="61" zoomScaleNormal="70" workbookViewId="0">
      <selection activeCell="Q6" sqref="Q6"/>
    </sheetView>
  </sheetViews>
  <sheetFormatPr defaultColWidth="9.15625" defaultRowHeight="14.4" x14ac:dyDescent="0.55000000000000004"/>
  <cols>
    <col min="1" max="1" width="9.15625" style="19"/>
    <col min="2" max="4" width="5.578125" style="19" customWidth="1"/>
    <col min="5" max="5" width="14.3125" style="19" customWidth="1"/>
    <col min="6" max="6" width="9.15625" style="19"/>
    <col min="7" max="7" width="17.26171875" style="19" bestFit="1" customWidth="1"/>
    <col min="8" max="9" width="21.68359375" style="19" bestFit="1" customWidth="1"/>
    <col min="10" max="10" width="14.41796875" style="19" bestFit="1" customWidth="1"/>
    <col min="11" max="11" width="16" style="19" bestFit="1" customWidth="1"/>
    <col min="12" max="12" width="9.15625" style="19"/>
    <col min="13" max="13" width="40.578125" style="19" customWidth="1"/>
    <col min="14" max="18" width="9.15625" style="19"/>
    <col min="19" max="19" width="14.26171875" style="19" customWidth="1"/>
    <col min="20" max="23" width="20.68359375" style="19" customWidth="1"/>
    <col min="24" max="24" width="27.83984375" style="19" bestFit="1" customWidth="1"/>
    <col min="25" max="25" width="20.68359375" style="19" customWidth="1"/>
    <col min="26" max="26" width="23.15625" style="19" bestFit="1" customWidth="1"/>
    <col min="27" max="29" width="20.68359375" style="19" customWidth="1"/>
    <col min="30" max="16384" width="9.15625" style="19"/>
  </cols>
  <sheetData>
    <row r="3" spans="1:32" ht="15" customHeight="1" x14ac:dyDescent="0.55000000000000004">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row>
    <row r="4" spans="1:32" ht="15" customHeight="1" x14ac:dyDescent="0.55000000000000004">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row>
    <row r="5" spans="1:32" ht="15" customHeight="1" x14ac:dyDescent="0.55000000000000004">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row>
    <row r="6" spans="1:32" x14ac:dyDescent="0.55000000000000004">
      <c r="B6" s="29"/>
      <c r="C6" s="30"/>
      <c r="D6" s="31"/>
      <c r="F6" s="29"/>
      <c r="G6" s="30"/>
      <c r="H6" s="30"/>
      <c r="I6" s="30"/>
      <c r="J6" s="30"/>
      <c r="K6" s="30"/>
      <c r="L6" s="30"/>
      <c r="M6" s="30"/>
      <c r="N6" s="30"/>
      <c r="O6" s="30"/>
      <c r="P6" s="31"/>
      <c r="R6" s="29"/>
      <c r="S6" s="30"/>
      <c r="T6" s="30"/>
      <c r="U6" s="30"/>
      <c r="V6" s="30"/>
      <c r="W6" s="30"/>
      <c r="X6" s="30"/>
      <c r="Y6" s="30"/>
      <c r="Z6" s="30"/>
      <c r="AA6" s="30"/>
      <c r="AB6" s="30"/>
      <c r="AC6" s="30"/>
      <c r="AD6" s="30"/>
      <c r="AE6" s="30"/>
      <c r="AF6" s="31"/>
    </row>
    <row r="7" spans="1:32" x14ac:dyDescent="0.55000000000000004">
      <c r="B7" s="32"/>
      <c r="D7" s="33"/>
      <c r="F7" s="32"/>
      <c r="P7" s="33"/>
      <c r="R7" s="32"/>
      <c r="AF7" s="33"/>
    </row>
    <row r="8" spans="1:32" x14ac:dyDescent="0.55000000000000004">
      <c r="B8" s="32"/>
      <c r="D8" s="33"/>
      <c r="F8" s="32"/>
      <c r="P8" s="33"/>
      <c r="R8" s="32"/>
      <c r="AF8" s="33"/>
    </row>
    <row r="9" spans="1:32" x14ac:dyDescent="0.55000000000000004">
      <c r="B9" s="105" t="s">
        <v>741</v>
      </c>
      <c r="C9" s="106"/>
      <c r="D9" s="107"/>
      <c r="F9" s="32"/>
      <c r="P9" s="33"/>
      <c r="R9" s="32"/>
      <c r="AF9" s="33"/>
    </row>
    <row r="10" spans="1:32" x14ac:dyDescent="0.55000000000000004">
      <c r="B10" s="32"/>
      <c r="D10" s="33"/>
      <c r="F10" s="32"/>
      <c r="P10" s="33"/>
      <c r="R10" s="32"/>
      <c r="AF10" s="33"/>
    </row>
    <row r="11" spans="1:32" x14ac:dyDescent="0.55000000000000004">
      <c r="B11" s="105" t="s">
        <v>742</v>
      </c>
      <c r="C11" s="106"/>
      <c r="D11" s="107"/>
      <c r="F11" s="32"/>
      <c r="G11" s="112" t="s">
        <v>726</v>
      </c>
      <c r="H11" s="112"/>
      <c r="I11" s="112"/>
      <c r="J11" s="112"/>
      <c r="K11" s="112"/>
      <c r="P11" s="33"/>
      <c r="R11" s="32"/>
      <c r="AF11" s="33"/>
    </row>
    <row r="12" spans="1:32" x14ac:dyDescent="0.55000000000000004">
      <c r="B12" s="32"/>
      <c r="D12" s="33"/>
      <c r="F12" s="32"/>
      <c r="G12" s="111" t="s">
        <v>731</v>
      </c>
      <c r="H12" s="111"/>
      <c r="I12" s="111"/>
      <c r="J12" s="111"/>
      <c r="K12" s="20">
        <v>2024</v>
      </c>
      <c r="P12" s="33"/>
      <c r="R12" s="32"/>
      <c r="S12" s="117" t="s">
        <v>728</v>
      </c>
      <c r="T12" s="118"/>
      <c r="U12" s="119"/>
      <c r="W12" s="127" t="s">
        <v>747</v>
      </c>
      <c r="X12" s="127"/>
      <c r="Y12" s="127"/>
      <c r="Z12" s="127"/>
      <c r="AF12" s="33"/>
    </row>
    <row r="13" spans="1:32" x14ac:dyDescent="0.55000000000000004">
      <c r="B13" s="108" t="s">
        <v>743</v>
      </c>
      <c r="C13" s="109"/>
      <c r="D13" s="110"/>
      <c r="F13" s="32"/>
      <c r="P13" s="33"/>
      <c r="R13" s="32"/>
      <c r="S13" s="40" t="s">
        <v>745</v>
      </c>
      <c r="T13" s="40">
        <v>2019</v>
      </c>
      <c r="U13" s="40">
        <f>$K$12</f>
        <v>2024</v>
      </c>
      <c r="W13" s="51"/>
      <c r="X13" s="52" t="s">
        <v>710</v>
      </c>
      <c r="Y13" s="52" t="s">
        <v>751</v>
      </c>
      <c r="Z13" s="52" t="str">
        <f>"# of Districts  "&amp;K12</f>
        <v># of Districts  2024</v>
      </c>
      <c r="AF13" s="33"/>
    </row>
    <row r="14" spans="1:32" x14ac:dyDescent="0.55000000000000004">
      <c r="B14" s="32"/>
      <c r="D14" s="33"/>
      <c r="F14" s="32"/>
      <c r="P14" s="33"/>
      <c r="R14" s="32"/>
      <c r="S14" s="38" t="s">
        <v>703</v>
      </c>
      <c r="T14" s="14">
        <f>SUMIF(Data!$J$4:$J$644,"&gt;"&amp;I26,Data!$J$4:$J$644)</f>
        <v>200980318.30086106</v>
      </c>
      <c r="U14" s="14">
        <f>SUMIF(Data!$R$4:$R$644,"&gt;"&amp;K26,Data!$R$4:$R$644)</f>
        <v>272821272.00872862</v>
      </c>
      <c r="W14" s="1" t="s">
        <v>703</v>
      </c>
      <c r="X14" s="66" t="str">
        <f>"&gt;"&amp;K26</f>
        <v>&gt;5000000</v>
      </c>
      <c r="Y14" s="1">
        <f>COUNTIF(Data!$K$4:$K$644,W14)</f>
        <v>29</v>
      </c>
      <c r="Z14" s="1">
        <f>COUNTIF(Data!$S$4:$S$644,W14)</f>
        <v>41</v>
      </c>
      <c r="AF14" s="33"/>
    </row>
    <row r="15" spans="1:32" x14ac:dyDescent="0.55000000000000004">
      <c r="B15" s="108" t="s">
        <v>744</v>
      </c>
      <c r="C15" s="109"/>
      <c r="D15" s="110"/>
      <c r="F15" s="32"/>
      <c r="P15" s="33"/>
      <c r="R15" s="32"/>
      <c r="S15" s="38" t="s">
        <v>704</v>
      </c>
      <c r="T15" s="14">
        <f>SUMIFS(Data!$J$4:$J$644,Data!$J$4:$J$644,"&gt;" &amp;H26,Data!$J$4:$J$644,"&lt;="&amp;I26)</f>
        <v>1024252541.8680432</v>
      </c>
      <c r="U15" s="14">
        <f>SUMIFS(Data!$R$4:$R$644,Data!$R$4:$R$644,"&gt;" &amp; J26,Data!$R$4:$R$644,"&lt;="&amp;K26)</f>
        <v>1021056319.8466518</v>
      </c>
      <c r="W15" s="1" t="s">
        <v>704</v>
      </c>
      <c r="X15" s="65">
        <f>K26</f>
        <v>5000000</v>
      </c>
      <c r="Y15" s="1">
        <f>COUNTIF(Data!$K$4:$K$644,W15)</f>
        <v>433</v>
      </c>
      <c r="Z15" s="1">
        <f>COUNTIF(Data!$S$4:$S$644,W15)</f>
        <v>427</v>
      </c>
      <c r="AF15" s="33"/>
    </row>
    <row r="16" spans="1:32" x14ac:dyDescent="0.55000000000000004">
      <c r="B16" s="32"/>
      <c r="C16" s="81" t="s">
        <v>755</v>
      </c>
      <c r="D16" s="33"/>
      <c r="F16" s="32"/>
      <c r="G16" s="112" t="s">
        <v>726</v>
      </c>
      <c r="H16" s="112"/>
      <c r="I16" s="112"/>
      <c r="J16" s="112"/>
      <c r="K16" s="112"/>
      <c r="L16" s="112"/>
      <c r="M16" s="112"/>
      <c r="P16" s="33"/>
      <c r="R16" s="32"/>
      <c r="S16" s="38" t="s">
        <v>706</v>
      </c>
      <c r="T16" s="14">
        <f>SUMIFS(Data!$J$4:$J$644,Data!$J$4:$J$644,"&gt;" &amp;H27,Data!$J$4:$J$644,"&lt;="&amp;I27)</f>
        <v>66508195.822882324</v>
      </c>
      <c r="U16" s="14">
        <f>SUMIFS(Data!$R$4:$R$644,Data!$R$4:$R$644,"&gt;" &amp; J27,Data!$R$4:$R$644,"&lt;="&amp;K27)</f>
        <v>65293991.171931043</v>
      </c>
      <c r="W16" s="1" t="s">
        <v>706</v>
      </c>
      <c r="X16" s="65">
        <f t="shared" ref="X16:X20" si="0">K27</f>
        <v>999999</v>
      </c>
      <c r="Y16" s="1">
        <f>COUNTIF(Data!$K$4:$K$644,W16)</f>
        <v>89</v>
      </c>
      <c r="Z16" s="1">
        <f>COUNTIF(Data!$S$4:$S$644,W16)</f>
        <v>86</v>
      </c>
      <c r="AF16" s="33"/>
    </row>
    <row r="17" spans="2:32" x14ac:dyDescent="0.55000000000000004">
      <c r="B17" s="32"/>
      <c r="C17" s="81" t="s">
        <v>756</v>
      </c>
      <c r="D17" s="33"/>
      <c r="F17" s="32"/>
      <c r="G17" s="120" t="s">
        <v>725</v>
      </c>
      <c r="H17" s="120"/>
      <c r="I17" s="120"/>
      <c r="J17" s="120"/>
      <c r="K17" s="40">
        <v>2019</v>
      </c>
      <c r="L17" s="40">
        <f>K12</f>
        <v>2024</v>
      </c>
      <c r="M17" s="40" t="s">
        <v>724</v>
      </c>
      <c r="P17" s="33"/>
      <c r="R17" s="32"/>
      <c r="S17" s="38" t="s">
        <v>707</v>
      </c>
      <c r="T17" s="14">
        <f>SUMIFS(Data!$J$4:$J$644,Data!$J$4:$J$644,"&gt;" &amp;H28,Data!$J$4:$J$644,"&lt;="&amp;I28)</f>
        <v>14311629.792768806</v>
      </c>
      <c r="U17" s="14">
        <f>SUMIFS(Data!$R$4:$R$644,Data!$R$4:$R$644,"&gt;" &amp; J28,Data!$R$4:$R$644,"&lt;="&amp;K28)</f>
        <v>13913279.12457284</v>
      </c>
      <c r="W17" s="1" t="s">
        <v>707</v>
      </c>
      <c r="X17" s="65">
        <f t="shared" si="0"/>
        <v>499999</v>
      </c>
      <c r="Y17" s="1">
        <f>COUNTIF(Data!$K$4:$K$644,W17)</f>
        <v>42</v>
      </c>
      <c r="Z17" s="1">
        <f>COUNTIF(Data!$S$4:$S$644,W17)</f>
        <v>41</v>
      </c>
      <c r="AF17" s="33"/>
    </row>
    <row r="18" spans="2:32" x14ac:dyDescent="0.55000000000000004">
      <c r="B18" s="32"/>
      <c r="D18" s="33"/>
      <c r="F18" s="32"/>
      <c r="G18" s="111" t="s">
        <v>684</v>
      </c>
      <c r="H18" s="111"/>
      <c r="I18" s="111"/>
      <c r="J18" s="111"/>
      <c r="K18" s="43">
        <v>0.01</v>
      </c>
      <c r="L18" s="23">
        <v>0.01</v>
      </c>
      <c r="M18" s="20"/>
      <c r="P18" s="33"/>
      <c r="R18" s="32"/>
      <c r="S18" s="38" t="s">
        <v>708</v>
      </c>
      <c r="T18" s="14">
        <f>SUMIFS(Data!$J$4:$J$644,Data!$J$4:$J$644,"&gt;" &amp;H29,Data!$J$4:$J$644,"&lt;="&amp;I29)</f>
        <v>3596115.1422689846</v>
      </c>
      <c r="U18" s="14">
        <f>SUMIFS(Data!$R$4:$R$644,Data!$R$4:$R$644,"&gt;" &amp; J29,Data!$R$4:$R$644,"&lt;="&amp;K29)</f>
        <v>3473980.8005115571</v>
      </c>
      <c r="W18" s="1" t="s">
        <v>708</v>
      </c>
      <c r="X18" s="65">
        <f t="shared" si="0"/>
        <v>199999</v>
      </c>
      <c r="Y18" s="1">
        <f>COUNTIF(Data!$K$4:$K$644,W18)</f>
        <v>24</v>
      </c>
      <c r="Z18" s="1">
        <f>COUNTIF(Data!$S$4:$S$644,W18)</f>
        <v>23</v>
      </c>
      <c r="AF18" s="33"/>
    </row>
    <row r="19" spans="2:32" x14ac:dyDescent="0.55000000000000004">
      <c r="B19" s="32"/>
      <c r="D19" s="33"/>
      <c r="F19" s="32"/>
      <c r="G19" s="111" t="s">
        <v>681</v>
      </c>
      <c r="H19" s="111"/>
      <c r="I19" s="111"/>
      <c r="J19" s="111"/>
      <c r="K19" s="43">
        <v>0.02</v>
      </c>
      <c r="L19" s="23">
        <v>0.02</v>
      </c>
      <c r="M19" s="20"/>
      <c r="P19" s="33"/>
      <c r="R19" s="32"/>
      <c r="S19" s="38" t="s">
        <v>730</v>
      </c>
      <c r="T19" s="14">
        <f>SUMIFS(Data!$J$4:$J$644,Data!$J$4:$J$644,"&gt;" &amp;H30,Data!$J$4:$J$644,"&lt;="&amp;I30)</f>
        <v>1297110.7334036522</v>
      </c>
      <c r="U19" s="14">
        <f>SUMIFS(Data!$R$4:$R$644,Data!$R$4:$R$644,"&gt;" &amp; J30,Data!$R$4:$R$644,"&lt;="&amp;K30)</f>
        <v>1258485.3400106449</v>
      </c>
      <c r="W19" s="1" t="s">
        <v>693</v>
      </c>
      <c r="X19" s="65">
        <f t="shared" si="0"/>
        <v>99999</v>
      </c>
      <c r="Y19" s="1">
        <f>COUNTIF(Data!$K$4:$K$644,W19)</f>
        <v>17</v>
      </c>
      <c r="Z19" s="1">
        <f>COUNTIF(Data!$S$4:$S$644,W19)</f>
        <v>16</v>
      </c>
      <c r="AF19" s="33"/>
    </row>
    <row r="20" spans="2:32" x14ac:dyDescent="0.55000000000000004">
      <c r="B20" s="32"/>
      <c r="D20" s="33"/>
      <c r="F20" s="32"/>
      <c r="G20" s="111" t="s">
        <v>682</v>
      </c>
      <c r="H20" s="111"/>
      <c r="I20" s="111"/>
      <c r="J20" s="111"/>
      <c r="K20" s="24">
        <f>Calculations!E9</f>
        <v>5.2392975221595695E-3</v>
      </c>
      <c r="L20" s="24">
        <f>Calculations!G9</f>
        <v>4.7618426958184745E-3</v>
      </c>
      <c r="M20" s="20" t="s">
        <v>683</v>
      </c>
      <c r="P20" s="33"/>
      <c r="R20" s="32"/>
      <c r="S20" s="38" t="s">
        <v>715</v>
      </c>
      <c r="T20" s="14">
        <f>SUMIFS(Data!$J$4:$J$644,Data!$J$4:$J$644,"&gt;" &amp;H31,Data!$J$4:$J$644,"&lt;="&amp;I31)</f>
        <v>236519.72735669656</v>
      </c>
      <c r="U20" s="14">
        <f>SUMIFS(Data!$R$4:$R$644,Data!$R$4:$R$644,"&gt;" &amp; J31,Data!$R$4:$R$644,"&lt;="&amp;K31)</f>
        <v>248584.61049879997</v>
      </c>
      <c r="W20" s="1" t="s">
        <v>236</v>
      </c>
      <c r="X20" s="65">
        <f t="shared" si="0"/>
        <v>49999</v>
      </c>
      <c r="Y20" s="1">
        <f>COUNTIF(Data!$K$4:$K$644,W20)</f>
        <v>0</v>
      </c>
      <c r="Z20" s="1">
        <f>COUNTIF(Data!$S$4:$S$644,W20)</f>
        <v>0</v>
      </c>
      <c r="AF20" s="33"/>
    </row>
    <row r="21" spans="2:32" x14ac:dyDescent="0.55000000000000004">
      <c r="B21" s="32"/>
      <c r="D21" s="33"/>
      <c r="F21" s="32"/>
      <c r="P21" s="33"/>
      <c r="R21" s="32"/>
      <c r="S21" s="59" t="s">
        <v>746</v>
      </c>
      <c r="T21" s="60">
        <f>SUM(T14:T20)</f>
        <v>1311182431.3875847</v>
      </c>
      <c r="U21" s="60">
        <f>SUM(U14:U20)</f>
        <v>1378065912.9029055</v>
      </c>
      <c r="AF21" s="33"/>
    </row>
    <row r="22" spans="2:32" x14ac:dyDescent="0.55000000000000004">
      <c r="B22" s="32"/>
      <c r="D22" s="33"/>
      <c r="F22" s="32"/>
      <c r="P22" s="33"/>
      <c r="R22" s="32"/>
      <c r="AF22" s="33"/>
    </row>
    <row r="23" spans="2:32" x14ac:dyDescent="0.55000000000000004">
      <c r="B23" s="32"/>
      <c r="D23" s="33"/>
      <c r="F23" s="32"/>
      <c r="P23" s="33"/>
      <c r="R23" s="32"/>
      <c r="AF23" s="33"/>
    </row>
    <row r="24" spans="2:32" x14ac:dyDescent="0.55000000000000004">
      <c r="B24" s="32"/>
      <c r="D24" s="33"/>
      <c r="F24" s="32"/>
      <c r="G24" s="124" t="s">
        <v>729</v>
      </c>
      <c r="H24" s="125"/>
      <c r="I24" s="125"/>
      <c r="J24" s="125"/>
      <c r="K24" s="125"/>
      <c r="L24" s="125"/>
      <c r="M24" s="125"/>
      <c r="P24" s="33"/>
      <c r="R24" s="32"/>
      <c r="AF24" s="33"/>
    </row>
    <row r="25" spans="2:32" x14ac:dyDescent="0.55000000000000004">
      <c r="B25" s="32"/>
      <c r="D25" s="33"/>
      <c r="F25" s="32"/>
      <c r="G25" s="42" t="s">
        <v>705</v>
      </c>
      <c r="H25" s="42" t="s">
        <v>734</v>
      </c>
      <c r="I25" s="42" t="s">
        <v>735</v>
      </c>
      <c r="J25" s="42" t="s">
        <v>716</v>
      </c>
      <c r="K25" s="42" t="s">
        <v>709</v>
      </c>
      <c r="L25" s="126" t="s">
        <v>724</v>
      </c>
      <c r="M25" s="126"/>
      <c r="P25" s="33"/>
      <c r="R25" s="32"/>
      <c r="S25" s="103" t="s">
        <v>727</v>
      </c>
      <c r="T25" s="104"/>
      <c r="U25" s="104"/>
      <c r="V25" s="104"/>
      <c r="W25" s="104"/>
      <c r="X25" s="104"/>
      <c r="Y25" s="104"/>
      <c r="Z25" s="104"/>
      <c r="AA25" s="104"/>
      <c r="AB25" s="104"/>
      <c r="AC25" s="104"/>
      <c r="AF25" s="33"/>
    </row>
    <row r="26" spans="2:32" ht="14.7" thickBot="1" x14ac:dyDescent="0.6">
      <c r="B26" s="32"/>
      <c r="D26" s="33"/>
      <c r="F26" s="32"/>
      <c r="G26" s="38" t="s">
        <v>748</v>
      </c>
      <c r="H26" s="41">
        <v>1000000</v>
      </c>
      <c r="I26" s="41">
        <v>5000000</v>
      </c>
      <c r="J26" s="53">
        <v>1000000</v>
      </c>
      <c r="K26" s="53">
        <v>5000000</v>
      </c>
      <c r="L26" s="84" t="s">
        <v>749</v>
      </c>
      <c r="M26" s="84"/>
      <c r="P26" s="33"/>
      <c r="R26" s="32"/>
      <c r="S26" s="101" t="s">
        <v>745</v>
      </c>
      <c r="T26" s="45">
        <v>2019</v>
      </c>
      <c r="U26" s="45">
        <v>2019</v>
      </c>
      <c r="V26" s="45">
        <v>2019</v>
      </c>
      <c r="W26" s="45">
        <v>2019</v>
      </c>
      <c r="X26" s="45">
        <v>2019</v>
      </c>
      <c r="Y26" s="45">
        <f>$K$12</f>
        <v>2024</v>
      </c>
      <c r="Z26" s="45">
        <f>$K$12</f>
        <v>2024</v>
      </c>
      <c r="AA26" s="45">
        <f>$K$12</f>
        <v>2024</v>
      </c>
      <c r="AB26" s="45">
        <f>$K$12</f>
        <v>2024</v>
      </c>
      <c r="AC26" s="45">
        <f>$K$12</f>
        <v>2024</v>
      </c>
      <c r="AF26" s="33"/>
    </row>
    <row r="27" spans="2:32" x14ac:dyDescent="0.55000000000000004">
      <c r="B27" s="32"/>
      <c r="D27" s="33"/>
      <c r="F27" s="32"/>
      <c r="G27" s="38" t="s">
        <v>706</v>
      </c>
      <c r="H27" s="41">
        <v>500000</v>
      </c>
      <c r="I27" s="41">
        <v>999999</v>
      </c>
      <c r="J27" s="53">
        <v>500000</v>
      </c>
      <c r="K27" s="53">
        <v>999999</v>
      </c>
      <c r="L27" s="84"/>
      <c r="M27" s="84"/>
      <c r="P27" s="33"/>
      <c r="R27" s="32"/>
      <c r="S27" s="102"/>
      <c r="T27" s="46" t="s">
        <v>237</v>
      </c>
      <c r="U27" s="47" t="s">
        <v>699</v>
      </c>
      <c r="V27" s="47" t="s">
        <v>700</v>
      </c>
      <c r="W27" s="47" t="s">
        <v>701</v>
      </c>
      <c r="X27" s="48" t="s">
        <v>702</v>
      </c>
      <c r="Y27" s="49" t="s">
        <v>237</v>
      </c>
      <c r="Z27" s="47" t="s">
        <v>699</v>
      </c>
      <c r="AA27" s="47" t="s">
        <v>700</v>
      </c>
      <c r="AB27" s="47" t="s">
        <v>701</v>
      </c>
      <c r="AC27" s="48" t="s">
        <v>702</v>
      </c>
      <c r="AF27" s="33"/>
    </row>
    <row r="28" spans="2:32" x14ac:dyDescent="0.55000000000000004">
      <c r="B28" s="32"/>
      <c r="D28" s="33"/>
      <c r="F28" s="32"/>
      <c r="G28" s="38" t="s">
        <v>707</v>
      </c>
      <c r="H28" s="41">
        <v>200000</v>
      </c>
      <c r="I28" s="41">
        <v>499999</v>
      </c>
      <c r="J28" s="53">
        <v>200000</v>
      </c>
      <c r="K28" s="53">
        <v>499999</v>
      </c>
      <c r="L28" s="84"/>
      <c r="M28" s="84"/>
      <c r="P28" s="33"/>
      <c r="R28" s="32"/>
      <c r="S28" s="44" t="s">
        <v>703</v>
      </c>
      <c r="T28" s="54">
        <f>SUM(U28:X28)</f>
        <v>200980318.30086106</v>
      </c>
      <c r="U28" s="14">
        <f>$J$37*$T14</f>
        <v>10049015.915043054</v>
      </c>
      <c r="V28" s="14">
        <f>$J$38*$T14</f>
        <v>15274504.19086544</v>
      </c>
      <c r="W28" s="14">
        <f>$J$39*$T14</f>
        <v>60294095.490258314</v>
      </c>
      <c r="X28" s="14">
        <f>$J$40*$T14</f>
        <v>115362702.70469426</v>
      </c>
      <c r="Y28" s="54">
        <f>SUM(Z28:AC28)</f>
        <v>272821272.00872862</v>
      </c>
      <c r="Z28" s="14">
        <f t="shared" ref="Z28:Z34" si="1">$K$37*$U14</f>
        <v>27282127.200872865</v>
      </c>
      <c r="AA28" s="14">
        <f t="shared" ref="AA28:AA34" si="2">$K$38*$U14</f>
        <v>40923190.801309295</v>
      </c>
      <c r="AB28" s="14">
        <f t="shared" ref="AB28:AB34" si="3">$K$39*$U14</f>
        <v>68205318.002182156</v>
      </c>
      <c r="AC28" s="14">
        <f t="shared" ref="AC28:AC34" si="4">$K$40*$U14</f>
        <v>136410636.00436431</v>
      </c>
      <c r="AF28" s="33"/>
    </row>
    <row r="29" spans="2:32" x14ac:dyDescent="0.55000000000000004">
      <c r="B29" s="32"/>
      <c r="D29" s="33"/>
      <c r="F29" s="32"/>
      <c r="G29" s="38" t="s">
        <v>708</v>
      </c>
      <c r="H29" s="41">
        <v>100000</v>
      </c>
      <c r="I29" s="41">
        <v>199990</v>
      </c>
      <c r="J29" s="53">
        <v>100000</v>
      </c>
      <c r="K29" s="53">
        <v>199999</v>
      </c>
      <c r="L29" s="84"/>
      <c r="M29" s="84"/>
      <c r="P29" s="33"/>
      <c r="R29" s="32"/>
      <c r="S29" s="44" t="s">
        <v>704</v>
      </c>
      <c r="T29" s="54">
        <f t="shared" ref="T29:T34" si="5">SUM(U29:X29)</f>
        <v>1024252541.8680432</v>
      </c>
      <c r="U29" s="14">
        <f t="shared" ref="U29:U34" si="6">$J$37*$T15</f>
        <v>51212627.093402162</v>
      </c>
      <c r="V29" s="14">
        <f t="shared" ref="V29:V34" si="7">$J$38*$T15</f>
        <v>77843193.181971282</v>
      </c>
      <c r="W29" s="14">
        <f t="shared" ref="W29:W34" si="8">$J$39*$T15</f>
        <v>307275762.56041294</v>
      </c>
      <c r="X29" s="14">
        <f t="shared" ref="X29:X34" si="9">$J$40*$T15</f>
        <v>587920959.03225684</v>
      </c>
      <c r="Y29" s="54">
        <f t="shared" ref="Y29:Y34" si="10">SUM(Z29:AC29)</f>
        <v>1021056319.8466518</v>
      </c>
      <c r="Z29" s="14">
        <f t="shared" si="1"/>
        <v>102105631.98466519</v>
      </c>
      <c r="AA29" s="14">
        <f t="shared" si="2"/>
        <v>153158447.97699776</v>
      </c>
      <c r="AB29" s="14">
        <f t="shared" si="3"/>
        <v>255264079.96166295</v>
      </c>
      <c r="AC29" s="14">
        <f t="shared" si="4"/>
        <v>510528159.9233259</v>
      </c>
      <c r="AF29" s="33"/>
    </row>
    <row r="30" spans="2:32" x14ac:dyDescent="0.55000000000000004">
      <c r="B30" s="32"/>
      <c r="D30" s="33"/>
      <c r="F30" s="32"/>
      <c r="G30" s="38" t="s">
        <v>730</v>
      </c>
      <c r="H30" s="41">
        <v>50000</v>
      </c>
      <c r="I30" s="41">
        <v>99999</v>
      </c>
      <c r="J30" s="53">
        <v>50000</v>
      </c>
      <c r="K30" s="53">
        <v>99999</v>
      </c>
      <c r="L30" s="84"/>
      <c r="M30" s="84"/>
      <c r="P30" s="33"/>
      <c r="R30" s="32"/>
      <c r="S30" s="44" t="s">
        <v>706</v>
      </c>
      <c r="T30" s="54">
        <f t="shared" si="5"/>
        <v>66508195.822882324</v>
      </c>
      <c r="U30" s="14">
        <f t="shared" si="6"/>
        <v>3325409.7911441163</v>
      </c>
      <c r="V30" s="14">
        <f t="shared" si="7"/>
        <v>5054622.8825390562</v>
      </c>
      <c r="W30" s="14">
        <f t="shared" si="8"/>
        <v>19952458.746864695</v>
      </c>
      <c r="X30" s="14">
        <f t="shared" si="9"/>
        <v>38175704.402334459</v>
      </c>
      <c r="Y30" s="54">
        <f t="shared" si="10"/>
        <v>65293991.171931043</v>
      </c>
      <c r="Z30" s="14">
        <f t="shared" si="1"/>
        <v>6529399.1171931047</v>
      </c>
      <c r="AA30" s="14">
        <f t="shared" si="2"/>
        <v>9794098.6757896561</v>
      </c>
      <c r="AB30" s="14">
        <f t="shared" si="3"/>
        <v>16323497.792982761</v>
      </c>
      <c r="AC30" s="14">
        <f t="shared" si="4"/>
        <v>32646995.585965522</v>
      </c>
      <c r="AF30" s="33"/>
    </row>
    <row r="31" spans="2:32" x14ac:dyDescent="0.55000000000000004">
      <c r="B31" s="32"/>
      <c r="D31" s="33"/>
      <c r="F31" s="32"/>
      <c r="G31" s="38" t="s">
        <v>715</v>
      </c>
      <c r="H31" s="41">
        <v>0</v>
      </c>
      <c r="I31" s="41">
        <v>49999</v>
      </c>
      <c r="J31" s="53">
        <v>0</v>
      </c>
      <c r="K31" s="53">
        <v>49999</v>
      </c>
      <c r="L31" s="84"/>
      <c r="M31" s="84"/>
      <c r="P31" s="33"/>
      <c r="R31" s="32"/>
      <c r="S31" s="44" t="s">
        <v>707</v>
      </c>
      <c r="T31" s="54">
        <f t="shared" si="5"/>
        <v>14311629.792768806</v>
      </c>
      <c r="U31" s="14">
        <f t="shared" si="6"/>
        <v>715581.48963844031</v>
      </c>
      <c r="V31" s="14">
        <f t="shared" si="7"/>
        <v>1087683.8642504292</v>
      </c>
      <c r="W31" s="14">
        <f t="shared" si="8"/>
        <v>4293488.9378306419</v>
      </c>
      <c r="X31" s="14">
        <f t="shared" si="9"/>
        <v>8214875.501049296</v>
      </c>
      <c r="Y31" s="54">
        <f t="shared" si="10"/>
        <v>13913279.12457284</v>
      </c>
      <c r="Z31" s="14">
        <f t="shared" si="1"/>
        <v>1391327.9124572841</v>
      </c>
      <c r="AA31" s="14">
        <f t="shared" si="2"/>
        <v>2086991.8686859258</v>
      </c>
      <c r="AB31" s="14">
        <f t="shared" si="3"/>
        <v>3478319.7811432099</v>
      </c>
      <c r="AC31" s="14">
        <f t="shared" si="4"/>
        <v>6956639.5622864198</v>
      </c>
      <c r="AF31" s="33"/>
    </row>
    <row r="32" spans="2:32" x14ac:dyDescent="0.55000000000000004">
      <c r="B32" s="32"/>
      <c r="D32" s="33"/>
      <c r="F32" s="32"/>
      <c r="P32" s="33"/>
      <c r="R32" s="32"/>
      <c r="S32" s="44" t="s">
        <v>708</v>
      </c>
      <c r="T32" s="54">
        <f t="shared" si="5"/>
        <v>3596115.1422689846</v>
      </c>
      <c r="U32" s="14">
        <f t="shared" si="6"/>
        <v>179805.75711344925</v>
      </c>
      <c r="V32" s="14">
        <f t="shared" si="7"/>
        <v>273304.7508124428</v>
      </c>
      <c r="W32" s="14">
        <f t="shared" si="8"/>
        <v>1078834.5426806954</v>
      </c>
      <c r="X32" s="14">
        <f t="shared" si="9"/>
        <v>2064170.0916623974</v>
      </c>
      <c r="Y32" s="54">
        <f t="shared" si="10"/>
        <v>3473980.8005115571</v>
      </c>
      <c r="Z32" s="14">
        <f t="shared" si="1"/>
        <v>347398.08005115576</v>
      </c>
      <c r="AA32" s="14">
        <f t="shared" si="2"/>
        <v>521097.12007673352</v>
      </c>
      <c r="AB32" s="14">
        <f t="shared" si="3"/>
        <v>868495.20012788929</v>
      </c>
      <c r="AC32" s="14">
        <f t="shared" si="4"/>
        <v>1736990.4002557786</v>
      </c>
      <c r="AF32" s="33"/>
    </row>
    <row r="33" spans="2:32" x14ac:dyDescent="0.55000000000000004">
      <c r="B33" s="32"/>
      <c r="D33" s="33"/>
      <c r="F33" s="32"/>
      <c r="P33" s="33"/>
      <c r="R33" s="32"/>
      <c r="S33" s="44" t="s">
        <v>730</v>
      </c>
      <c r="T33" s="54">
        <f t="shared" si="5"/>
        <v>1297110.7334036522</v>
      </c>
      <c r="U33" s="14">
        <f t="shared" si="6"/>
        <v>64855.536670182613</v>
      </c>
      <c r="V33" s="14">
        <f t="shared" si="7"/>
        <v>98580.415738677562</v>
      </c>
      <c r="W33" s="14">
        <f t="shared" si="8"/>
        <v>389133.22002109565</v>
      </c>
      <c r="X33" s="14">
        <f t="shared" si="9"/>
        <v>744541.56097369641</v>
      </c>
      <c r="Y33" s="54">
        <f t="shared" si="10"/>
        <v>1258485.3400106449</v>
      </c>
      <c r="Z33" s="14">
        <f t="shared" si="1"/>
        <v>125848.53400106449</v>
      </c>
      <c r="AA33" s="14">
        <f t="shared" si="2"/>
        <v>188772.80100159673</v>
      </c>
      <c r="AB33" s="14">
        <f t="shared" si="3"/>
        <v>314621.33500266122</v>
      </c>
      <c r="AC33" s="14">
        <f t="shared" si="4"/>
        <v>629242.67000532243</v>
      </c>
      <c r="AF33" s="33"/>
    </row>
    <row r="34" spans="2:32" x14ac:dyDescent="0.55000000000000004">
      <c r="B34" s="32"/>
      <c r="D34" s="33"/>
      <c r="F34" s="32"/>
      <c r="P34" s="33"/>
      <c r="R34" s="32"/>
      <c r="S34" s="44" t="s">
        <v>715</v>
      </c>
      <c r="T34" s="54">
        <f t="shared" si="5"/>
        <v>236519.72735669656</v>
      </c>
      <c r="U34" s="14">
        <f t="shared" si="6"/>
        <v>11825.986367834828</v>
      </c>
      <c r="V34" s="14">
        <f t="shared" si="7"/>
        <v>17975.499279108939</v>
      </c>
      <c r="W34" s="14">
        <f t="shared" si="8"/>
        <v>70955.918207008959</v>
      </c>
      <c r="X34" s="14">
        <f t="shared" si="9"/>
        <v>135762.32350274385</v>
      </c>
      <c r="Y34" s="54">
        <f t="shared" si="10"/>
        <v>248584.6104988</v>
      </c>
      <c r="Z34" s="14">
        <f t="shared" si="1"/>
        <v>24858.461049879999</v>
      </c>
      <c r="AA34" s="14">
        <f t="shared" si="2"/>
        <v>37287.691574819997</v>
      </c>
      <c r="AB34" s="14">
        <f t="shared" si="3"/>
        <v>62146.152624699993</v>
      </c>
      <c r="AC34" s="14">
        <f t="shared" si="4"/>
        <v>124292.30524939999</v>
      </c>
      <c r="AF34" s="33"/>
    </row>
    <row r="35" spans="2:32" ht="14.7" thickBot="1" x14ac:dyDescent="0.6">
      <c r="B35" s="32"/>
      <c r="D35" s="33"/>
      <c r="F35" s="50"/>
      <c r="P35" s="33"/>
      <c r="R35" s="32"/>
      <c r="S35" s="61" t="s">
        <v>746</v>
      </c>
      <c r="T35" s="62">
        <f>SUM(T28:T34)</f>
        <v>1311182431.3875847</v>
      </c>
      <c r="U35" s="63">
        <f t="shared" ref="U35:AC35" si="11">SUM(U28:U34)</f>
        <v>65559121.569379248</v>
      </c>
      <c r="V35" s="63">
        <f t="shared" si="11"/>
        <v>99649864.785456434</v>
      </c>
      <c r="W35" s="63">
        <f t="shared" si="11"/>
        <v>393354729.41627532</v>
      </c>
      <c r="X35" s="64">
        <f t="shared" si="11"/>
        <v>752618715.61647367</v>
      </c>
      <c r="Y35" s="62">
        <f t="shared" si="11"/>
        <v>1378065912.9029055</v>
      </c>
      <c r="Z35" s="63">
        <f t="shared" si="11"/>
        <v>137806591.29029053</v>
      </c>
      <c r="AA35" s="63">
        <f t="shared" si="11"/>
        <v>206709886.9354358</v>
      </c>
      <c r="AB35" s="63">
        <f t="shared" si="11"/>
        <v>344516478.22572637</v>
      </c>
      <c r="AC35" s="64">
        <f t="shared" si="11"/>
        <v>689032956.45145273</v>
      </c>
      <c r="AF35" s="33"/>
    </row>
    <row r="36" spans="2:32" x14ac:dyDescent="0.55000000000000004">
      <c r="B36" s="32"/>
      <c r="D36" s="33"/>
      <c r="F36" s="32"/>
      <c r="G36" s="121" t="s">
        <v>723</v>
      </c>
      <c r="H36" s="122"/>
      <c r="I36" s="123"/>
      <c r="J36" s="39">
        <v>2019</v>
      </c>
      <c r="K36" s="39">
        <f>$K$12</f>
        <v>2024</v>
      </c>
      <c r="L36" s="121" t="s">
        <v>724</v>
      </c>
      <c r="M36" s="123"/>
      <c r="P36" s="33"/>
      <c r="R36" s="32"/>
      <c r="AF36" s="33"/>
    </row>
    <row r="37" spans="2:32" x14ac:dyDescent="0.55000000000000004">
      <c r="B37" s="32"/>
      <c r="D37" s="33"/>
      <c r="F37" s="32"/>
      <c r="G37" s="113" t="s">
        <v>699</v>
      </c>
      <c r="H37" s="114"/>
      <c r="I37" s="115"/>
      <c r="J37" s="55">
        <v>0.05</v>
      </c>
      <c r="K37" s="56">
        <v>0.1</v>
      </c>
      <c r="L37" s="97"/>
      <c r="M37" s="116"/>
      <c r="P37" s="33"/>
      <c r="R37" s="32"/>
      <c r="AF37" s="33"/>
    </row>
    <row r="38" spans="2:32" x14ac:dyDescent="0.55000000000000004">
      <c r="B38" s="32"/>
      <c r="D38" s="33"/>
      <c r="F38" s="32"/>
      <c r="G38" s="113" t="s">
        <v>700</v>
      </c>
      <c r="H38" s="114"/>
      <c r="I38" s="115"/>
      <c r="J38" s="57">
        <v>7.5999999999999998E-2</v>
      </c>
      <c r="K38" s="23">
        <v>0.15</v>
      </c>
      <c r="L38" s="97"/>
      <c r="M38" s="116"/>
      <c r="P38" s="33"/>
      <c r="R38" s="32"/>
      <c r="AF38" s="33"/>
    </row>
    <row r="39" spans="2:32" x14ac:dyDescent="0.55000000000000004">
      <c r="B39" s="32"/>
      <c r="D39" s="33"/>
      <c r="F39" s="32"/>
      <c r="G39" s="113" t="s">
        <v>701</v>
      </c>
      <c r="H39" s="114"/>
      <c r="I39" s="115"/>
      <c r="J39" s="57">
        <v>0.3</v>
      </c>
      <c r="K39" s="23">
        <v>0.25</v>
      </c>
      <c r="L39" s="84"/>
      <c r="M39" s="84"/>
      <c r="P39" s="33"/>
      <c r="R39" s="32"/>
      <c r="S39" s="117" t="s">
        <v>728</v>
      </c>
      <c r="T39" s="118"/>
      <c r="U39" s="119"/>
      <c r="AF39" s="33"/>
    </row>
    <row r="40" spans="2:32" x14ac:dyDescent="0.55000000000000004">
      <c r="B40" s="32"/>
      <c r="D40" s="33"/>
      <c r="F40" s="32"/>
      <c r="G40" s="113" t="s">
        <v>702</v>
      </c>
      <c r="H40" s="114"/>
      <c r="I40" s="115"/>
      <c r="J40" s="58">
        <f>1-SUM(J37:J39)</f>
        <v>0.57400000000000007</v>
      </c>
      <c r="K40" s="58">
        <f>1-SUM(K37:K39)</f>
        <v>0.5</v>
      </c>
      <c r="L40" s="84" t="s">
        <v>683</v>
      </c>
      <c r="M40" s="84"/>
      <c r="P40" s="33"/>
      <c r="R40" s="32"/>
      <c r="S40" s="40" t="s">
        <v>238</v>
      </c>
      <c r="T40" s="40">
        <v>2019</v>
      </c>
      <c r="U40" s="40">
        <f>$K$12</f>
        <v>2024</v>
      </c>
      <c r="AF40" s="33"/>
    </row>
    <row r="41" spans="2:32" x14ac:dyDescent="0.55000000000000004">
      <c r="B41" s="32"/>
      <c r="D41" s="33"/>
      <c r="F41" s="32"/>
      <c r="P41" s="33"/>
      <c r="R41" s="32"/>
      <c r="S41" s="38" t="s">
        <v>750</v>
      </c>
      <c r="T41" s="14">
        <f>SUM(Data!J4:J644)</f>
        <v>1311182431.387584</v>
      </c>
      <c r="U41" s="14">
        <f>SUM(Data!R4:R644)</f>
        <v>1378065912.9029031</v>
      </c>
      <c r="AF41" s="33"/>
    </row>
    <row r="42" spans="2:32" x14ac:dyDescent="0.55000000000000004">
      <c r="B42" s="32"/>
      <c r="D42" s="33"/>
      <c r="F42" s="32"/>
      <c r="P42" s="33"/>
      <c r="R42" s="32"/>
      <c r="AF42" s="33"/>
    </row>
    <row r="43" spans="2:32" x14ac:dyDescent="0.55000000000000004">
      <c r="B43" s="32"/>
      <c r="D43" s="33"/>
      <c r="F43" s="32"/>
      <c r="P43" s="33"/>
      <c r="R43" s="32"/>
      <c r="AF43" s="33"/>
    </row>
    <row r="44" spans="2:32" ht="14.7" thickBot="1" x14ac:dyDescent="0.6">
      <c r="B44" s="32"/>
      <c r="D44" s="33"/>
      <c r="F44" s="32"/>
      <c r="G44" s="112" t="s">
        <v>753</v>
      </c>
      <c r="H44" s="128"/>
      <c r="I44" s="128"/>
      <c r="J44" s="128"/>
      <c r="K44" s="128"/>
      <c r="L44" s="128"/>
      <c r="M44" s="128"/>
      <c r="P44" s="33"/>
      <c r="R44" s="32"/>
      <c r="AF44" s="33"/>
    </row>
    <row r="45" spans="2:32" ht="14.7" thickBot="1" x14ac:dyDescent="0.6">
      <c r="B45" s="32"/>
      <c r="D45" s="33"/>
      <c r="F45" s="32"/>
      <c r="G45" s="101" t="s">
        <v>745</v>
      </c>
      <c r="H45" s="72">
        <v>2019</v>
      </c>
      <c r="I45" s="73">
        <v>2019</v>
      </c>
      <c r="J45" s="73">
        <v>2019</v>
      </c>
      <c r="K45" s="74">
        <v>2019</v>
      </c>
      <c r="L45" s="92" t="s">
        <v>724</v>
      </c>
      <c r="M45" s="89"/>
      <c r="P45" s="33"/>
      <c r="R45" s="32"/>
      <c r="S45" s="103" t="s">
        <v>754</v>
      </c>
      <c r="T45" s="104"/>
      <c r="U45" s="104"/>
      <c r="V45" s="104"/>
      <c r="W45" s="104"/>
      <c r="X45" s="104"/>
      <c r="Y45" s="104"/>
      <c r="Z45" s="104"/>
      <c r="AA45" s="104"/>
      <c r="AB45" s="104"/>
      <c r="AC45" s="104"/>
      <c r="AF45" s="33"/>
    </row>
    <row r="46" spans="2:32" ht="14.7" thickBot="1" x14ac:dyDescent="0.6">
      <c r="B46" s="32"/>
      <c r="D46" s="33"/>
      <c r="F46" s="32"/>
      <c r="G46" s="102"/>
      <c r="H46" s="69" t="s">
        <v>699</v>
      </c>
      <c r="I46" s="70" t="s">
        <v>700</v>
      </c>
      <c r="J46" s="70" t="s">
        <v>701</v>
      </c>
      <c r="K46" s="71" t="s">
        <v>702</v>
      </c>
      <c r="L46" s="93"/>
      <c r="M46" s="94"/>
      <c r="P46" s="33"/>
      <c r="R46" s="32"/>
      <c r="S46" s="101" t="s">
        <v>745</v>
      </c>
      <c r="T46" s="45">
        <v>2019</v>
      </c>
      <c r="U46" s="45">
        <v>2019</v>
      </c>
      <c r="V46" s="45">
        <v>2019</v>
      </c>
      <c r="W46" s="45">
        <v>2019</v>
      </c>
      <c r="X46" s="45">
        <v>2019</v>
      </c>
      <c r="Y46" s="45">
        <f>$K$12</f>
        <v>2024</v>
      </c>
      <c r="Z46" s="45">
        <f>$K$12</f>
        <v>2024</v>
      </c>
      <c r="AA46" s="45">
        <f>$K$12</f>
        <v>2024</v>
      </c>
      <c r="AB46" s="45">
        <f>$K$12</f>
        <v>2024</v>
      </c>
      <c r="AC46" s="45">
        <f>$K$12</f>
        <v>2024</v>
      </c>
      <c r="AF46" s="33"/>
    </row>
    <row r="47" spans="2:32" x14ac:dyDescent="0.55000000000000004">
      <c r="B47" s="32"/>
      <c r="D47" s="33"/>
      <c r="F47" s="32"/>
      <c r="G47" s="44" t="s">
        <v>703</v>
      </c>
      <c r="H47" s="75">
        <v>4</v>
      </c>
      <c r="I47" s="76">
        <v>4</v>
      </c>
      <c r="J47" s="76">
        <v>4</v>
      </c>
      <c r="K47" s="76">
        <v>4</v>
      </c>
      <c r="L47" s="99"/>
      <c r="M47" s="100"/>
      <c r="P47" s="33"/>
      <c r="R47" s="32"/>
      <c r="S47" s="102"/>
      <c r="T47" s="46" t="s">
        <v>237</v>
      </c>
      <c r="U47" s="47" t="s">
        <v>699</v>
      </c>
      <c r="V47" s="47" t="s">
        <v>700</v>
      </c>
      <c r="W47" s="47" t="s">
        <v>701</v>
      </c>
      <c r="X47" s="48" t="s">
        <v>702</v>
      </c>
      <c r="Y47" s="49" t="s">
        <v>237</v>
      </c>
      <c r="Z47" s="47" t="s">
        <v>699</v>
      </c>
      <c r="AA47" s="47" t="s">
        <v>700</v>
      </c>
      <c r="AB47" s="47" t="s">
        <v>701</v>
      </c>
      <c r="AC47" s="48" t="s">
        <v>702</v>
      </c>
      <c r="AF47" s="33"/>
    </row>
    <row r="48" spans="2:32" x14ac:dyDescent="0.55000000000000004">
      <c r="B48" s="32"/>
      <c r="D48" s="33"/>
      <c r="F48" s="32"/>
      <c r="G48" s="44" t="s">
        <v>704</v>
      </c>
      <c r="H48" s="77">
        <v>4</v>
      </c>
      <c r="I48" s="78">
        <v>4</v>
      </c>
      <c r="J48" s="78">
        <v>4</v>
      </c>
      <c r="K48" s="78">
        <v>4</v>
      </c>
      <c r="L48" s="84"/>
      <c r="M48" s="85"/>
      <c r="P48" s="33"/>
      <c r="R48" s="32"/>
      <c r="S48" s="44" t="s">
        <v>703</v>
      </c>
      <c r="T48" s="54">
        <f>SUM(U48:X48)</f>
        <v>50245079.575215265</v>
      </c>
      <c r="U48" s="14">
        <f>U28/H47</f>
        <v>2512253.9787607635</v>
      </c>
      <c r="V48" s="14">
        <f t="shared" ref="V48:X48" si="12">V28/I47</f>
        <v>3818626.0477163601</v>
      </c>
      <c r="W48" s="14">
        <f t="shared" si="12"/>
        <v>15073523.872564578</v>
      </c>
      <c r="X48" s="14">
        <f t="shared" si="12"/>
        <v>28840675.676173564</v>
      </c>
      <c r="Y48" s="54">
        <f>SUM(Z48:AC48)</f>
        <v>68205318.002182156</v>
      </c>
      <c r="Z48" s="14">
        <f>Z28/H56</f>
        <v>6820531.8002182161</v>
      </c>
      <c r="AA48" s="14">
        <f t="shared" ref="AA48:AC48" si="13">AA28/I56</f>
        <v>10230797.700327324</v>
      </c>
      <c r="AB48" s="14">
        <f t="shared" si="13"/>
        <v>17051329.500545539</v>
      </c>
      <c r="AC48" s="14">
        <f t="shared" si="13"/>
        <v>34102659.001091078</v>
      </c>
      <c r="AF48" s="33"/>
    </row>
    <row r="49" spans="2:32" x14ac:dyDescent="0.55000000000000004">
      <c r="B49" s="32"/>
      <c r="D49" s="33"/>
      <c r="F49" s="32"/>
      <c r="G49" s="44" t="s">
        <v>706</v>
      </c>
      <c r="H49" s="77">
        <v>4</v>
      </c>
      <c r="I49" s="78">
        <v>4</v>
      </c>
      <c r="J49" s="78">
        <v>4</v>
      </c>
      <c r="K49" s="78">
        <v>4</v>
      </c>
      <c r="L49" s="84"/>
      <c r="M49" s="85"/>
      <c r="P49" s="33"/>
      <c r="R49" s="32"/>
      <c r="S49" s="44" t="s">
        <v>704</v>
      </c>
      <c r="T49" s="54">
        <f t="shared" ref="T49:T54" si="14">SUM(U49:X49)</f>
        <v>256063135.4670108</v>
      </c>
      <c r="U49" s="14">
        <f>U29/H48</f>
        <v>12803156.773350541</v>
      </c>
      <c r="V49" s="14">
        <f t="shared" ref="V49:V54" si="15">V29/I48</f>
        <v>19460798.29549282</v>
      </c>
      <c r="W49" s="14">
        <f t="shared" ref="W49:W54" si="16">W29/J48</f>
        <v>76818940.640103236</v>
      </c>
      <c r="X49" s="14">
        <f t="shared" ref="X49:X54" si="17">X29/K48</f>
        <v>146980239.75806421</v>
      </c>
      <c r="Y49" s="54">
        <f t="shared" ref="Y49:Y54" si="18">SUM(Z49:AC49)</f>
        <v>255264079.96166295</v>
      </c>
      <c r="Z49" s="14">
        <f t="shared" ref="Z49:Z54" si="19">Z29/H57</f>
        <v>25526407.996166296</v>
      </c>
      <c r="AA49" s="14">
        <f t="shared" ref="AA49:AA54" si="20">AA29/I57</f>
        <v>38289611.994249441</v>
      </c>
      <c r="AB49" s="14">
        <f t="shared" ref="AB49:AB54" si="21">AB29/J57</f>
        <v>63816019.990415737</v>
      </c>
      <c r="AC49" s="14">
        <f t="shared" ref="AC49:AC54" si="22">AC29/K57</f>
        <v>127632039.98083147</v>
      </c>
      <c r="AF49" s="33"/>
    </row>
    <row r="50" spans="2:32" x14ac:dyDescent="0.55000000000000004">
      <c r="B50" s="32"/>
      <c r="D50" s="33"/>
      <c r="F50" s="32"/>
      <c r="G50" s="44" t="s">
        <v>707</v>
      </c>
      <c r="H50" s="77">
        <v>4</v>
      </c>
      <c r="I50" s="78">
        <v>4</v>
      </c>
      <c r="J50" s="78">
        <v>4</v>
      </c>
      <c r="K50" s="78">
        <v>4</v>
      </c>
      <c r="L50" s="97"/>
      <c r="M50" s="98"/>
      <c r="P50" s="33"/>
      <c r="R50" s="32"/>
      <c r="S50" s="44" t="s">
        <v>706</v>
      </c>
      <c r="T50" s="54">
        <f t="shared" si="14"/>
        <v>16627048.955720581</v>
      </c>
      <c r="U50" s="14">
        <f t="shared" ref="U50:U54" si="23">U30/H49</f>
        <v>831352.44778602908</v>
      </c>
      <c r="V50" s="14">
        <f t="shared" si="15"/>
        <v>1263655.7206347641</v>
      </c>
      <c r="W50" s="14">
        <f t="shared" si="16"/>
        <v>4988114.6867161738</v>
      </c>
      <c r="X50" s="14">
        <f t="shared" si="17"/>
        <v>9543926.1005836148</v>
      </c>
      <c r="Y50" s="54">
        <f t="shared" si="18"/>
        <v>16323497.792982761</v>
      </c>
      <c r="Z50" s="14">
        <f t="shared" si="19"/>
        <v>1632349.7792982762</v>
      </c>
      <c r="AA50" s="14">
        <f t="shared" si="20"/>
        <v>2448524.668947414</v>
      </c>
      <c r="AB50" s="14">
        <f t="shared" si="21"/>
        <v>4080874.4482456902</v>
      </c>
      <c r="AC50" s="14">
        <f t="shared" si="22"/>
        <v>8161748.8964913804</v>
      </c>
      <c r="AF50" s="33"/>
    </row>
    <row r="51" spans="2:32" x14ac:dyDescent="0.55000000000000004">
      <c r="B51" s="32"/>
      <c r="D51" s="33"/>
      <c r="F51" s="32"/>
      <c r="G51" s="44" t="s">
        <v>708</v>
      </c>
      <c r="H51" s="77">
        <v>4</v>
      </c>
      <c r="I51" s="78">
        <v>4</v>
      </c>
      <c r="J51" s="78">
        <v>4</v>
      </c>
      <c r="K51" s="78">
        <v>4</v>
      </c>
      <c r="L51" s="97"/>
      <c r="M51" s="98"/>
      <c r="P51" s="33"/>
      <c r="R51" s="32"/>
      <c r="S51" s="44" t="s">
        <v>707</v>
      </c>
      <c r="T51" s="54">
        <f t="shared" si="14"/>
        <v>3577907.4481922016</v>
      </c>
      <c r="U51" s="14">
        <f t="shared" si="23"/>
        <v>178895.37240961008</v>
      </c>
      <c r="V51" s="14">
        <f t="shared" si="15"/>
        <v>271920.9660626073</v>
      </c>
      <c r="W51" s="14">
        <f t="shared" si="16"/>
        <v>1073372.2344576605</v>
      </c>
      <c r="X51" s="14">
        <f t="shared" si="17"/>
        <v>2053718.875262324</v>
      </c>
      <c r="Y51" s="54">
        <f t="shared" si="18"/>
        <v>3478319.7811432099</v>
      </c>
      <c r="Z51" s="14">
        <f t="shared" si="19"/>
        <v>347831.97811432101</v>
      </c>
      <c r="AA51" s="14">
        <f t="shared" si="20"/>
        <v>521747.96717148146</v>
      </c>
      <c r="AB51" s="14">
        <f t="shared" si="21"/>
        <v>869579.94528580247</v>
      </c>
      <c r="AC51" s="14">
        <f t="shared" si="22"/>
        <v>1739159.8905716049</v>
      </c>
      <c r="AF51" s="33"/>
    </row>
    <row r="52" spans="2:32" x14ac:dyDescent="0.55000000000000004">
      <c r="B52" s="32"/>
      <c r="D52" s="33"/>
      <c r="F52" s="32"/>
      <c r="G52" s="44" t="s">
        <v>730</v>
      </c>
      <c r="H52" s="77">
        <v>4</v>
      </c>
      <c r="I52" s="78">
        <v>4</v>
      </c>
      <c r="J52" s="78">
        <v>4</v>
      </c>
      <c r="K52" s="78">
        <v>4</v>
      </c>
      <c r="L52" s="84"/>
      <c r="M52" s="85"/>
      <c r="P52" s="33"/>
      <c r="R52" s="32"/>
      <c r="S52" s="44" t="s">
        <v>708</v>
      </c>
      <c r="T52" s="54">
        <f t="shared" si="14"/>
        <v>899028.78556724614</v>
      </c>
      <c r="U52" s="14">
        <f t="shared" si="23"/>
        <v>44951.439278362312</v>
      </c>
      <c r="V52" s="14">
        <f t="shared" si="15"/>
        <v>68326.1877031107</v>
      </c>
      <c r="W52" s="14">
        <f t="shared" si="16"/>
        <v>269708.63567017386</v>
      </c>
      <c r="X52" s="14">
        <f t="shared" si="17"/>
        <v>516042.52291559934</v>
      </c>
      <c r="Y52" s="54">
        <f t="shared" si="18"/>
        <v>868495.20012788929</v>
      </c>
      <c r="Z52" s="14">
        <f t="shared" si="19"/>
        <v>86849.52001278894</v>
      </c>
      <c r="AA52" s="14">
        <f t="shared" si="20"/>
        <v>130274.28001918338</v>
      </c>
      <c r="AB52" s="14">
        <f t="shared" si="21"/>
        <v>217123.80003197232</v>
      </c>
      <c r="AC52" s="14">
        <f t="shared" si="22"/>
        <v>434247.60006394464</v>
      </c>
      <c r="AF52" s="33"/>
    </row>
    <row r="53" spans="2:32" ht="14.7" thickBot="1" x14ac:dyDescent="0.6">
      <c r="B53" s="32"/>
      <c r="D53" s="33"/>
      <c r="F53" s="32"/>
      <c r="G53" s="44" t="s">
        <v>715</v>
      </c>
      <c r="H53" s="79">
        <v>4</v>
      </c>
      <c r="I53" s="80">
        <v>4</v>
      </c>
      <c r="J53" s="80">
        <v>4</v>
      </c>
      <c r="K53" s="80">
        <v>4</v>
      </c>
      <c r="L53" s="86"/>
      <c r="M53" s="87"/>
      <c r="P53" s="33"/>
      <c r="R53" s="32"/>
      <c r="S53" s="44" t="s">
        <v>730</v>
      </c>
      <c r="T53" s="54">
        <f t="shared" si="14"/>
        <v>324277.68335091305</v>
      </c>
      <c r="U53" s="14">
        <f t="shared" si="23"/>
        <v>16213.884167545653</v>
      </c>
      <c r="V53" s="14">
        <f t="shared" si="15"/>
        <v>24645.103934669391</v>
      </c>
      <c r="W53" s="14">
        <f t="shared" si="16"/>
        <v>97283.305005273913</v>
      </c>
      <c r="X53" s="14">
        <f t="shared" si="17"/>
        <v>186135.3902434241</v>
      </c>
      <c r="Y53" s="54">
        <f t="shared" si="18"/>
        <v>314621.33500266122</v>
      </c>
      <c r="Z53" s="14">
        <f t="shared" si="19"/>
        <v>31462.133500266122</v>
      </c>
      <c r="AA53" s="14">
        <f t="shared" si="20"/>
        <v>47193.200250399183</v>
      </c>
      <c r="AB53" s="14">
        <f t="shared" si="21"/>
        <v>78655.333750665304</v>
      </c>
      <c r="AC53" s="14">
        <f t="shared" si="22"/>
        <v>157310.66750133061</v>
      </c>
      <c r="AF53" s="33"/>
    </row>
    <row r="54" spans="2:32" ht="14.7" thickBot="1" x14ac:dyDescent="0.6">
      <c r="B54" s="32"/>
      <c r="D54" s="33"/>
      <c r="F54" s="32"/>
      <c r="G54" s="101" t="s">
        <v>745</v>
      </c>
      <c r="H54" s="67">
        <f>$K$12</f>
        <v>2024</v>
      </c>
      <c r="I54" s="68">
        <f t="shared" ref="I54:K54" si="24">$K$12</f>
        <v>2024</v>
      </c>
      <c r="J54" s="68">
        <f t="shared" si="24"/>
        <v>2024</v>
      </c>
      <c r="K54" s="68">
        <f t="shared" si="24"/>
        <v>2024</v>
      </c>
      <c r="L54" s="88" t="s">
        <v>724</v>
      </c>
      <c r="M54" s="89"/>
      <c r="P54" s="33"/>
      <c r="R54" s="32"/>
      <c r="S54" s="44" t="s">
        <v>715</v>
      </c>
      <c r="T54" s="54">
        <f t="shared" si="14"/>
        <v>59129.93183917414</v>
      </c>
      <c r="U54" s="14">
        <f t="shared" si="23"/>
        <v>2956.4965919587071</v>
      </c>
      <c r="V54" s="14">
        <f t="shared" si="15"/>
        <v>4493.8748197772347</v>
      </c>
      <c r="W54" s="14">
        <f t="shared" si="16"/>
        <v>17738.97955175224</v>
      </c>
      <c r="X54" s="14">
        <f t="shared" si="17"/>
        <v>33940.580875685962</v>
      </c>
      <c r="Y54" s="54">
        <f t="shared" si="18"/>
        <v>62146.1526247</v>
      </c>
      <c r="Z54" s="14">
        <f t="shared" si="19"/>
        <v>6214.6152624699998</v>
      </c>
      <c r="AA54" s="14">
        <f t="shared" si="20"/>
        <v>9321.9228937049993</v>
      </c>
      <c r="AB54" s="14">
        <f t="shared" si="21"/>
        <v>15536.538156174998</v>
      </c>
      <c r="AC54" s="14">
        <f t="shared" si="22"/>
        <v>31073.076312349996</v>
      </c>
      <c r="AF54" s="33"/>
    </row>
    <row r="55" spans="2:32" ht="14.7" thickBot="1" x14ac:dyDescent="0.6">
      <c r="B55" s="32"/>
      <c r="D55" s="33"/>
      <c r="F55" s="32"/>
      <c r="G55" s="102"/>
      <c r="H55" s="69" t="s">
        <v>699</v>
      </c>
      <c r="I55" s="70" t="s">
        <v>700</v>
      </c>
      <c r="J55" s="70" t="s">
        <v>701</v>
      </c>
      <c r="K55" s="71" t="s">
        <v>702</v>
      </c>
      <c r="L55" s="90"/>
      <c r="M55" s="91"/>
      <c r="P55" s="33"/>
      <c r="R55" s="32"/>
      <c r="S55" s="61" t="s">
        <v>746</v>
      </c>
      <c r="T55" s="62">
        <f>SUM(T48:T54)</f>
        <v>327795607.84689617</v>
      </c>
      <c r="U55" s="63">
        <f t="shared" ref="U55:AC55" si="25">SUM(U48:U54)</f>
        <v>16389780.392344812</v>
      </c>
      <c r="V55" s="63">
        <f t="shared" si="25"/>
        <v>24912466.196364108</v>
      </c>
      <c r="W55" s="63">
        <f t="shared" si="25"/>
        <v>98338682.354068831</v>
      </c>
      <c r="X55" s="64">
        <f t="shared" si="25"/>
        <v>188154678.90411842</v>
      </c>
      <c r="Y55" s="62">
        <f t="shared" si="25"/>
        <v>344516478.22572637</v>
      </c>
      <c r="Z55" s="63">
        <f t="shared" si="25"/>
        <v>34451647.822572634</v>
      </c>
      <c r="AA55" s="63">
        <f t="shared" si="25"/>
        <v>51677471.73385895</v>
      </c>
      <c r="AB55" s="63">
        <f t="shared" si="25"/>
        <v>86129119.556431592</v>
      </c>
      <c r="AC55" s="64">
        <f t="shared" si="25"/>
        <v>172258239.11286318</v>
      </c>
      <c r="AF55" s="33"/>
    </row>
    <row r="56" spans="2:32" x14ac:dyDescent="0.55000000000000004">
      <c r="B56" s="32"/>
      <c r="D56" s="33"/>
      <c r="F56" s="32"/>
      <c r="G56" s="44" t="s">
        <v>703</v>
      </c>
      <c r="H56" s="75">
        <v>4</v>
      </c>
      <c r="I56" s="76">
        <v>4</v>
      </c>
      <c r="J56" s="76">
        <v>4</v>
      </c>
      <c r="K56" s="76">
        <v>4</v>
      </c>
      <c r="L56" s="95"/>
      <c r="M56" s="96"/>
      <c r="P56" s="33"/>
      <c r="R56" s="32"/>
      <c r="AF56" s="33"/>
    </row>
    <row r="57" spans="2:32" x14ac:dyDescent="0.55000000000000004">
      <c r="B57" s="32"/>
      <c r="D57" s="33"/>
      <c r="F57" s="32"/>
      <c r="G57" s="44" t="s">
        <v>704</v>
      </c>
      <c r="H57" s="77">
        <v>4</v>
      </c>
      <c r="I57" s="78">
        <v>4</v>
      </c>
      <c r="J57" s="78">
        <v>4</v>
      </c>
      <c r="K57" s="78">
        <v>4</v>
      </c>
      <c r="L57" s="84"/>
      <c r="M57" s="85"/>
      <c r="P57" s="33"/>
      <c r="R57" s="32"/>
      <c r="AF57" s="33"/>
    </row>
    <row r="58" spans="2:32" x14ac:dyDescent="0.55000000000000004">
      <c r="B58" s="32"/>
      <c r="D58" s="33"/>
      <c r="F58" s="32"/>
      <c r="G58" s="44" t="s">
        <v>706</v>
      </c>
      <c r="H58" s="77">
        <v>4</v>
      </c>
      <c r="I58" s="78">
        <v>4</v>
      </c>
      <c r="J58" s="78">
        <v>4</v>
      </c>
      <c r="K58" s="78">
        <v>4</v>
      </c>
      <c r="L58" s="97"/>
      <c r="M58" s="98"/>
      <c r="P58" s="33"/>
      <c r="R58" s="32"/>
      <c r="AF58" s="33"/>
    </row>
    <row r="59" spans="2:32" x14ac:dyDescent="0.55000000000000004">
      <c r="B59" s="32"/>
      <c r="D59" s="33"/>
      <c r="F59" s="32"/>
      <c r="G59" s="44" t="s">
        <v>707</v>
      </c>
      <c r="H59" s="77">
        <v>4</v>
      </c>
      <c r="I59" s="78">
        <v>4</v>
      </c>
      <c r="J59" s="78">
        <v>4</v>
      </c>
      <c r="K59" s="78">
        <v>4</v>
      </c>
      <c r="L59" s="97"/>
      <c r="M59" s="98"/>
      <c r="P59" s="33"/>
      <c r="R59" s="32"/>
      <c r="AF59" s="33"/>
    </row>
    <row r="60" spans="2:32" x14ac:dyDescent="0.55000000000000004">
      <c r="B60" s="32"/>
      <c r="D60" s="33"/>
      <c r="F60" s="32"/>
      <c r="G60" s="44" t="s">
        <v>708</v>
      </c>
      <c r="H60" s="77">
        <v>4</v>
      </c>
      <c r="I60" s="78">
        <v>4</v>
      </c>
      <c r="J60" s="78">
        <v>4</v>
      </c>
      <c r="K60" s="78">
        <v>4</v>
      </c>
      <c r="L60" s="84"/>
      <c r="M60" s="85"/>
      <c r="P60" s="33"/>
      <c r="R60" s="32"/>
      <c r="AF60" s="33"/>
    </row>
    <row r="61" spans="2:32" x14ac:dyDescent="0.55000000000000004">
      <c r="B61" s="32"/>
      <c r="D61" s="33"/>
      <c r="F61" s="32"/>
      <c r="G61" s="44" t="s">
        <v>730</v>
      </c>
      <c r="H61" s="77">
        <v>4</v>
      </c>
      <c r="I61" s="78">
        <v>4</v>
      </c>
      <c r="J61" s="78">
        <v>4</v>
      </c>
      <c r="K61" s="78">
        <v>4</v>
      </c>
      <c r="L61" s="84"/>
      <c r="M61" s="85"/>
      <c r="P61" s="33"/>
      <c r="R61" s="32"/>
      <c r="AF61" s="33"/>
    </row>
    <row r="62" spans="2:32" ht="14.7" thickBot="1" x14ac:dyDescent="0.6">
      <c r="B62" s="32"/>
      <c r="D62" s="33"/>
      <c r="F62" s="32"/>
      <c r="G62" s="44" t="s">
        <v>715</v>
      </c>
      <c r="H62" s="79">
        <v>4</v>
      </c>
      <c r="I62" s="80">
        <v>4</v>
      </c>
      <c r="J62" s="80">
        <v>4</v>
      </c>
      <c r="K62" s="80">
        <v>4</v>
      </c>
      <c r="L62" s="86"/>
      <c r="M62" s="87"/>
      <c r="P62" s="33"/>
      <c r="R62" s="32"/>
      <c r="AF62" s="33"/>
    </row>
    <row r="63" spans="2:32" x14ac:dyDescent="0.55000000000000004">
      <c r="B63" s="32"/>
      <c r="D63" s="33"/>
      <c r="F63" s="32"/>
      <c r="P63" s="33"/>
      <c r="R63" s="32"/>
      <c r="AF63" s="33"/>
    </row>
    <row r="64" spans="2:32" x14ac:dyDescent="0.55000000000000004">
      <c r="B64" s="32"/>
      <c r="D64" s="33"/>
      <c r="F64" s="32"/>
      <c r="P64" s="33"/>
      <c r="R64" s="32"/>
      <c r="AF64" s="33"/>
    </row>
    <row r="65" spans="2:32" x14ac:dyDescent="0.55000000000000004">
      <c r="B65" s="34"/>
      <c r="C65" s="35"/>
      <c r="D65" s="36"/>
      <c r="F65" s="34"/>
      <c r="G65" s="35"/>
      <c r="H65" s="35"/>
      <c r="I65" s="35"/>
      <c r="J65" s="35"/>
      <c r="K65" s="35"/>
      <c r="L65" s="35"/>
      <c r="M65" s="35"/>
      <c r="N65" s="35"/>
      <c r="O65" s="35"/>
      <c r="P65" s="36"/>
      <c r="R65" s="34"/>
      <c r="S65" s="35"/>
      <c r="T65" s="35"/>
      <c r="U65" s="35"/>
      <c r="V65" s="35"/>
      <c r="W65" s="35"/>
      <c r="X65" s="35"/>
      <c r="Y65" s="35"/>
      <c r="Z65" s="35"/>
      <c r="AA65" s="35"/>
      <c r="AB65" s="35"/>
      <c r="AC65" s="35"/>
      <c r="AD65" s="35"/>
      <c r="AE65" s="35"/>
      <c r="AF65" s="36"/>
    </row>
  </sheetData>
  <mergeCells count="55">
    <mergeCell ref="W12:Z12"/>
    <mergeCell ref="L28:M28"/>
    <mergeCell ref="G44:M44"/>
    <mergeCell ref="L36:M36"/>
    <mergeCell ref="L30:M30"/>
    <mergeCell ref="L31:M31"/>
    <mergeCell ref="L29:M29"/>
    <mergeCell ref="L38:M38"/>
    <mergeCell ref="S25:AC25"/>
    <mergeCell ref="L39:M39"/>
    <mergeCell ref="G16:M16"/>
    <mergeCell ref="G17:J17"/>
    <mergeCell ref="G18:J18"/>
    <mergeCell ref="G19:J19"/>
    <mergeCell ref="G20:J20"/>
    <mergeCell ref="S39:U39"/>
    <mergeCell ref="S26:S27"/>
    <mergeCell ref="G36:I36"/>
    <mergeCell ref="G24:M24"/>
    <mergeCell ref="L25:M25"/>
    <mergeCell ref="L26:M26"/>
    <mergeCell ref="L27:M27"/>
    <mergeCell ref="S45:AC45"/>
    <mergeCell ref="S46:S47"/>
    <mergeCell ref="G45:G46"/>
    <mergeCell ref="B9:D9"/>
    <mergeCell ref="B11:D11"/>
    <mergeCell ref="B13:D13"/>
    <mergeCell ref="B15:D15"/>
    <mergeCell ref="G12:J12"/>
    <mergeCell ref="G11:K11"/>
    <mergeCell ref="L40:M40"/>
    <mergeCell ref="G39:I39"/>
    <mergeCell ref="G40:I40"/>
    <mergeCell ref="G37:I37"/>
    <mergeCell ref="L37:M37"/>
    <mergeCell ref="G38:I38"/>
    <mergeCell ref="S12:U12"/>
    <mergeCell ref="G54:G55"/>
    <mergeCell ref="L50:M50"/>
    <mergeCell ref="L51:M51"/>
    <mergeCell ref="L52:M52"/>
    <mergeCell ref="L53:M53"/>
    <mergeCell ref="L61:M61"/>
    <mergeCell ref="L62:M62"/>
    <mergeCell ref="L54:M55"/>
    <mergeCell ref="L45:M46"/>
    <mergeCell ref="L56:M56"/>
    <mergeCell ref="L57:M57"/>
    <mergeCell ref="L58:M58"/>
    <mergeCell ref="L59:M59"/>
    <mergeCell ref="L60:M60"/>
    <mergeCell ref="L47:M47"/>
    <mergeCell ref="L48:M48"/>
    <mergeCell ref="L49:M49"/>
  </mergeCells>
  <dataValidations disablePrompts="1" count="1">
    <dataValidation type="list" allowBlank="1" showInputMessage="1" showErrorMessage="1" sqref="K12" xr:uid="{6D5A904D-1049-4A15-8BE9-02590E396B55}">
      <formula1>"2024, 2025, 2026, 2027, 2028, 2029, 2030, 2031, 2032, 2033, 2034, 2035"</formula1>
    </dataValidation>
  </dataValidations>
  <hyperlinks>
    <hyperlink ref="B9:D9" location="README!A1" display="Readme" xr:uid="{946D3CEB-4A13-4910-AE4F-7C815A209D8D}"/>
    <hyperlink ref="B11:D11" location="CALCULATION!A1" display="Data" xr:uid="{46E543C8-5A71-4100-B955-EB75E69FA5CF}"/>
    <hyperlink ref="C16" r:id="rId1" xr:uid="{CA2F6F14-5838-47F2-8D5E-D81BD2003626}"/>
    <hyperlink ref="C17" r:id="rId2" xr:uid="{B4263CD9-B6EC-489C-BA96-47BE704268B0}"/>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96A84-CEB5-4B39-B500-550EAC52068C}">
  <dimension ref="C1:AL644"/>
  <sheetViews>
    <sheetView showGridLines="0" zoomScale="56" zoomScaleNormal="85" workbookViewId="0">
      <selection activeCell="S8" sqref="C4:S8"/>
    </sheetView>
  </sheetViews>
  <sheetFormatPr defaultRowHeight="14.4" x14ac:dyDescent="0.55000000000000004"/>
  <cols>
    <col min="1" max="2" width="5.578125" customWidth="1"/>
    <col min="3" max="22" width="21.578125" customWidth="1"/>
    <col min="23" max="23" width="28.68359375" customWidth="1"/>
    <col min="24" max="25" width="21.578125" customWidth="1"/>
    <col min="26" max="26" width="24.15625" bestFit="1" customWidth="1"/>
    <col min="27" max="27" width="21.578125" customWidth="1"/>
    <col min="28" max="28" width="12" bestFit="1" customWidth="1"/>
    <col min="29" max="29" width="16.578125" bestFit="1" customWidth="1"/>
    <col min="30" max="30" width="19.15625" customWidth="1"/>
    <col min="31" max="31" width="28.578125" customWidth="1"/>
    <col min="32" max="32" width="15" customWidth="1"/>
    <col min="33" max="33" width="19.15625" customWidth="1"/>
    <col min="34" max="34" width="17.578125" customWidth="1"/>
    <col min="35" max="35" width="15.578125" customWidth="1"/>
  </cols>
  <sheetData>
    <row r="1" spans="3:38" ht="12" customHeight="1" x14ac:dyDescent="0.55000000000000004"/>
    <row r="2" spans="3:38" ht="12" customHeight="1" x14ac:dyDescent="0.55000000000000004">
      <c r="E2" s="26"/>
      <c r="H2" s="26"/>
    </row>
    <row r="3" spans="3:38" s="5" customFormat="1" ht="30" customHeight="1" x14ac:dyDescent="0.55000000000000004">
      <c r="C3" s="9" t="s">
        <v>673</v>
      </c>
      <c r="D3" s="9" t="s">
        <v>674</v>
      </c>
      <c r="E3" s="9" t="s">
        <v>675</v>
      </c>
      <c r="F3" s="9" t="s">
        <v>676</v>
      </c>
      <c r="G3" s="9" t="s">
        <v>677</v>
      </c>
      <c r="H3" s="9" t="s">
        <v>732</v>
      </c>
      <c r="I3" s="9" t="s">
        <v>733</v>
      </c>
      <c r="J3" s="9" t="s">
        <v>721</v>
      </c>
      <c r="K3" s="9" t="s">
        <v>752</v>
      </c>
      <c r="L3" s="9" t="s">
        <v>717</v>
      </c>
      <c r="M3" s="9" t="s">
        <v>718</v>
      </c>
      <c r="N3" s="9" t="s">
        <v>719</v>
      </c>
      <c r="O3" s="9" t="s">
        <v>720</v>
      </c>
      <c r="P3" s="9" t="s">
        <v>685</v>
      </c>
      <c r="Q3" s="9" t="s">
        <v>686</v>
      </c>
      <c r="R3" s="9" t="s">
        <v>687</v>
      </c>
      <c r="S3" s="9" t="str">
        <f>"Tier Classification "&amp;Dashboard!K12</f>
        <v>Tier Classification 2024</v>
      </c>
      <c r="T3" s="9" t="s">
        <v>711</v>
      </c>
      <c r="U3" s="9" t="s">
        <v>712</v>
      </c>
      <c r="V3" s="9" t="s">
        <v>713</v>
      </c>
      <c r="W3" s="9" t="s">
        <v>714</v>
      </c>
      <c r="AI3"/>
      <c r="AJ3"/>
      <c r="AK3"/>
      <c r="AL3"/>
    </row>
    <row r="4" spans="3:38" ht="15" customHeight="1" x14ac:dyDescent="0.55000000000000004">
      <c r="C4" s="1" t="s">
        <v>469</v>
      </c>
      <c r="D4" s="1" t="s">
        <v>16</v>
      </c>
      <c r="E4" s="14">
        <v>8514678</v>
      </c>
      <c r="F4" s="14">
        <v>2545470</v>
      </c>
      <c r="G4" s="14">
        <v>11060148</v>
      </c>
      <c r="H4" s="14">
        <f>E4*(1+Dashboard!$K$19)^(Dashboard!$J$36-2011)</f>
        <v>9976302.3549136091</v>
      </c>
      <c r="I4" s="14">
        <f>F4*(1+Dashboard!$K$20)^(Dashboard!$J$36-2011)</f>
        <v>2654138.8983871564</v>
      </c>
      <c r="J4" s="14">
        <f>G4*(1+Dashboard!$K$18)^(Dashboard!$J$36-2011)</f>
        <v>11976555.427039001</v>
      </c>
      <c r="K4" s="1" t="str">
        <f>IF(J4&gt;Dashboard!$I$26,"Metro",IF(J4&gt;Dashboard!$H$26,IF(J4&lt;=Dashboard!$I$26,"TIER 1","TIER 6"),IF(J4&gt;Dashboard!$H$27,IF(J4&lt;=Dashboard!$I$27,"TIER 2","TIER 6"),IF(J4&gt;Dashboard!$H$28,IF(J4&lt;=Dashboard!$I$28,"TIER 3","TIER 6"),IF(J4&gt;Dashboard!$H$29,IF(J4&lt;=Dashboard!$I$29,"TIER 4","TIER 6"),IF(J4&gt;Dashboard!$H$30,IF(J4&lt;=Dashboard!$I$30,"TIER 5","TIER 6"),IF(J4&gt;Dashboard!$H$31,IF(J4&lt;=Dashboard!$I$31,"TIER 6","TIER 6"),"TIER 6")))))))</f>
        <v>Metro</v>
      </c>
      <c r="L4" s="14">
        <f>$J4*Dashboard!$J$37</f>
        <v>598827.77135195013</v>
      </c>
      <c r="M4" s="14">
        <f>$J4*Dashboard!$J$38</f>
        <v>910218.21245496406</v>
      </c>
      <c r="N4" s="14">
        <f>$J4*Dashboard!$J$39</f>
        <v>3592966.6281117001</v>
      </c>
      <c r="O4" s="14">
        <f>$J4*Dashboard!$J$40</f>
        <v>6874542.8151203878</v>
      </c>
      <c r="P4" s="14">
        <f>H4*(1+Dashboard!$L$19)^(Dashboard!$K$36-2019)</f>
        <v>11014643.916979069</v>
      </c>
      <c r="Q4" s="14">
        <f>I4*(1+Dashboard!$L$20)^(Dashboard!$K$36-2019)</f>
        <v>2717936.5605374901</v>
      </c>
      <c r="R4" s="14">
        <f>J4*(1+Dashboard!$L$18)^(Dashboard!$K$36-2019)</f>
        <v>12587480.119397687</v>
      </c>
      <c r="S4" s="1" t="str">
        <f>IF(R4&gt;Dashboard!$K$26,"Metro",IF(R4&gt;Dashboard!$J$26,IF(R4&lt;=Dashboard!$K$26,"TIER 1","TIER 6"),IF(R4&gt;Dashboard!$J$27,IF(R4&lt;=Dashboard!$K$27,"TIER 2","TIER 6"),IF(R4&gt;Dashboard!$J$28,IF(R4&lt;=Dashboard!$K$28,"TIER 3","TIER 6"),IF(R4&gt;Dashboard!$J$29,IF(R4&lt;=Dashboard!$K$29,"TIER 4","TIER 6"),IF(R4&gt;Dashboard!$J$30,IF(R4&lt;=Dashboard!$K$30,"TIER 5","TIER 6"),IF(R4&gt;Dashboard!$J$31,IF(R4&lt;=Dashboard!$K$31,"TIER 6","TIER 6"),"TIER 6")))))))</f>
        <v>Metro</v>
      </c>
      <c r="T4" s="14">
        <f>$R4*Dashboard!$K$37</f>
        <v>1258748.0119397687</v>
      </c>
      <c r="U4" s="14">
        <f>$R4*Dashboard!$K$38</f>
        <v>1888122.017909653</v>
      </c>
      <c r="V4" s="14">
        <f>$R4*Dashboard!$K$39</f>
        <v>3146870.0298494217</v>
      </c>
      <c r="W4" s="14">
        <f>$R4*Dashboard!$K$40</f>
        <v>6293740.0596988434</v>
      </c>
    </row>
    <row r="5" spans="3:38" x14ac:dyDescent="0.55000000000000004">
      <c r="C5" s="1" t="s">
        <v>655</v>
      </c>
      <c r="D5" s="1" t="s">
        <v>668</v>
      </c>
      <c r="E5" s="14">
        <v>5732162</v>
      </c>
      <c r="F5" s="14">
        <v>4277619</v>
      </c>
      <c r="G5" s="14">
        <v>10009781</v>
      </c>
      <c r="H5" s="14">
        <f>E5*(1+Dashboard!$K$19)^(Dashboard!$J$36-2011)</f>
        <v>6716141.3807247085</v>
      </c>
      <c r="I5" s="14">
        <f>F5*(1+Dashboard!$K$20)^(Dashboard!$J$36-2011)</f>
        <v>4460235.2337210691</v>
      </c>
      <c r="J5" s="14">
        <f>G5*(1+Dashboard!$K$18)^(Dashboard!$J$36-2011)</f>
        <v>10839158.477718551</v>
      </c>
      <c r="K5" s="1" t="str">
        <f>IF(J5&gt;Dashboard!$I$26,"Metro",IF(J5&gt;Dashboard!$H$26,IF(J5&lt;=Dashboard!$I$26,"TIER 1","TIER 6"),IF(J5&gt;Dashboard!$H$27,IF(J5&lt;=Dashboard!$I$27,"TIER 2","TIER 6"),IF(J5&gt;Dashboard!$H$28,IF(J5&lt;=Dashboard!$I$28,"TIER 3","TIER 6"),IF(J5&gt;Dashboard!$H$29,IF(J5&lt;=Dashboard!$I$29,"TIER 4","TIER 6"),IF(J5&gt;Dashboard!$H$30,IF(J5&lt;=Dashboard!$I$30,"TIER 5","TIER 6"),IF(J5&gt;Dashboard!$H$31,IF(J5&lt;=Dashboard!$I$31,"TIER 6","TIER 6"),"TIER 6")))))))</f>
        <v>Metro</v>
      </c>
      <c r="L5" s="14">
        <f>$J5*Dashboard!$J$37</f>
        <v>541957.92388592754</v>
      </c>
      <c r="M5" s="14">
        <f>$J5*Dashboard!$J$38</f>
        <v>823776.04430660978</v>
      </c>
      <c r="N5" s="14">
        <f>$J5*Dashboard!$J$39</f>
        <v>3251747.5433155652</v>
      </c>
      <c r="O5" s="14">
        <f>$J5*Dashboard!$J$40</f>
        <v>6221676.9662104491</v>
      </c>
      <c r="P5" s="14">
        <f>H5*(1+Dashboard!$L$19)^(Dashboard!$K$36-2019)</f>
        <v>7415162.770035293</v>
      </c>
      <c r="Q5" s="14">
        <f>I5*(1+Dashboard!$L$20)^(Dashboard!$K$36-2019)</f>
        <v>4567446.1188502787</v>
      </c>
      <c r="R5" s="14">
        <f>J5*(1+Dashboard!$L$18)^(Dashboard!$K$36-2019)</f>
        <v>11392064.494708814</v>
      </c>
      <c r="S5" s="1" t="str">
        <f>IF(R5&gt;Dashboard!$K$26,"Metro",IF(R5&gt;Dashboard!$J$26,IF(R5&lt;=Dashboard!$K$26,"TIER 1","TIER 6"),IF(R5&gt;Dashboard!$J$27,IF(R5&lt;=Dashboard!$K$27,"TIER 2","TIER 6"),IF(R5&gt;Dashboard!$J$28,IF(R5&lt;=Dashboard!$K$28,"TIER 3","TIER 6"),IF(R5&gt;Dashboard!$J$29,IF(R5&lt;=Dashboard!$K$29,"TIER 4","TIER 6"),IF(R5&gt;Dashboard!$J$30,IF(R5&lt;=Dashboard!$K$30,"TIER 5","TIER 6"),IF(R5&gt;Dashboard!$J$31,IF(R5&lt;=Dashboard!$K$31,"TIER 6","TIER 6"),"TIER 6")))))))</f>
        <v>Metro</v>
      </c>
      <c r="T5" s="14">
        <f>$R5*Dashboard!$K$37</f>
        <v>1139206.4494708814</v>
      </c>
      <c r="U5" s="14">
        <f>$R5*Dashboard!$K$38</f>
        <v>1708809.6742063221</v>
      </c>
      <c r="V5" s="14">
        <f>$R5*Dashboard!$K$39</f>
        <v>2848016.1236772034</v>
      </c>
      <c r="W5" s="14">
        <f>$R5*Dashboard!$K$40</f>
        <v>5696032.2473544069</v>
      </c>
    </row>
    <row r="6" spans="3:38" x14ac:dyDescent="0.55000000000000004">
      <c r="C6" s="1" t="s">
        <v>417</v>
      </c>
      <c r="D6" s="1" t="s">
        <v>419</v>
      </c>
      <c r="E6" s="14">
        <v>8749944</v>
      </c>
      <c r="F6" s="14">
        <v>871607</v>
      </c>
      <c r="G6" s="14">
        <v>9621551</v>
      </c>
      <c r="H6" s="14">
        <f>E6*(1+Dashboard!$K$19)^(Dashboard!$J$36-2011)</f>
        <v>10251953.970844487</v>
      </c>
      <c r="I6" s="14">
        <f>F6*(1+Dashboard!$K$20)^(Dashboard!$J$36-2011)</f>
        <v>908816.85614308331</v>
      </c>
      <c r="J6" s="14">
        <f>G6*(1+Dashboard!$K$18)^(Dashboard!$J$36-2011)</f>
        <v>10418761.01889256</v>
      </c>
      <c r="K6" s="1" t="str">
        <f>IF(J6&gt;Dashboard!$I$26,"Metro",IF(J6&gt;Dashboard!$H$26,IF(J6&lt;=Dashboard!$I$26,"TIER 1","TIER 6"),IF(J6&gt;Dashboard!$H$27,IF(J6&lt;=Dashboard!$I$27,"TIER 2","TIER 6"),IF(J6&gt;Dashboard!$H$28,IF(J6&lt;=Dashboard!$I$28,"TIER 3","TIER 6"),IF(J6&gt;Dashboard!$H$29,IF(J6&lt;=Dashboard!$I$29,"TIER 4","TIER 6"),IF(J6&gt;Dashboard!$H$30,IF(J6&lt;=Dashboard!$I$30,"TIER 5","TIER 6"),IF(J6&gt;Dashboard!$H$31,IF(J6&lt;=Dashboard!$I$31,"TIER 6","TIER 6"),"TIER 6")))))))</f>
        <v>Metro</v>
      </c>
      <c r="L6" s="14">
        <f>$J6*Dashboard!$J$37</f>
        <v>520938.05094462802</v>
      </c>
      <c r="M6" s="14">
        <f>$J6*Dashboard!$J$38</f>
        <v>791825.83743583458</v>
      </c>
      <c r="N6" s="14">
        <f>$J6*Dashboard!$J$39</f>
        <v>3125628.3056677678</v>
      </c>
      <c r="O6" s="14">
        <f>$J6*Dashboard!$J$40</f>
        <v>5980368.8248443305</v>
      </c>
      <c r="P6" s="14">
        <f>H6*(1+Dashboard!$L$19)^(Dashboard!$K$36-2019)</f>
        <v>11318985.57449941</v>
      </c>
      <c r="Q6" s="14">
        <f>I6*(1+Dashboard!$L$20)^(Dashboard!$K$36-2019)</f>
        <v>930662.12987008295</v>
      </c>
      <c r="R6" s="14">
        <f>J6*(1+Dashboard!$L$18)^(Dashboard!$K$36-2019)</f>
        <v>10950222.540446196</v>
      </c>
      <c r="S6" s="1" t="str">
        <f>IF(R6&gt;Dashboard!$K$26,"Metro",IF(R6&gt;Dashboard!$J$26,IF(R6&lt;=Dashboard!$K$26,"TIER 1","TIER 6"),IF(R6&gt;Dashboard!$J$27,IF(R6&lt;=Dashboard!$K$27,"TIER 2","TIER 6"),IF(R6&gt;Dashboard!$J$28,IF(R6&lt;=Dashboard!$K$28,"TIER 3","TIER 6"),IF(R6&gt;Dashboard!$J$29,IF(R6&lt;=Dashboard!$K$29,"TIER 4","TIER 6"),IF(R6&gt;Dashboard!$J$30,IF(R6&lt;=Dashboard!$K$30,"TIER 5","TIER 6"),IF(R6&gt;Dashboard!$J$31,IF(R6&lt;=Dashboard!$K$31,"TIER 6","TIER 6"),"TIER 6")))))))</f>
        <v>Metro</v>
      </c>
      <c r="T6" s="14">
        <f>$R6*Dashboard!$K$37</f>
        <v>1095022.2540446196</v>
      </c>
      <c r="U6" s="14">
        <f>$R6*Dashboard!$K$38</f>
        <v>1642533.3810669293</v>
      </c>
      <c r="V6" s="14">
        <f>$R6*Dashboard!$K$39</f>
        <v>2737555.6351115489</v>
      </c>
      <c r="W6" s="14">
        <f>$R6*Dashboard!$K$40</f>
        <v>5475111.2702230979</v>
      </c>
    </row>
    <row r="7" spans="3:38" x14ac:dyDescent="0.55000000000000004">
      <c r="C7" s="1" t="s">
        <v>469</v>
      </c>
      <c r="D7" s="1" t="s">
        <v>4</v>
      </c>
      <c r="E7" s="14">
        <v>5751182</v>
      </c>
      <c r="F7" s="14">
        <v>3678226</v>
      </c>
      <c r="G7" s="14">
        <v>9429408</v>
      </c>
      <c r="H7" s="14">
        <f>E7*(1+Dashboard!$K$19)^(Dashboard!$J$36-2011)</f>
        <v>6738426.3421513718</v>
      </c>
      <c r="I7" s="14">
        <f>F7*(1+Dashboard!$K$20)^(Dashboard!$J$36-2011)</f>
        <v>3835253.4909698395</v>
      </c>
      <c r="J7" s="14">
        <f>G7*(1+Dashboard!$K$18)^(Dashboard!$J$36-2011)</f>
        <v>10210697.682903064</v>
      </c>
      <c r="K7" s="1" t="str">
        <f>IF(J7&gt;Dashboard!$I$26,"Metro",IF(J7&gt;Dashboard!$H$26,IF(J7&lt;=Dashboard!$I$26,"TIER 1","TIER 6"),IF(J7&gt;Dashboard!$H$27,IF(J7&lt;=Dashboard!$I$27,"TIER 2","TIER 6"),IF(J7&gt;Dashboard!$H$28,IF(J7&lt;=Dashboard!$I$28,"TIER 3","TIER 6"),IF(J7&gt;Dashboard!$H$29,IF(J7&lt;=Dashboard!$I$29,"TIER 4","TIER 6"),IF(J7&gt;Dashboard!$H$30,IF(J7&lt;=Dashboard!$I$30,"TIER 5","TIER 6"),IF(J7&gt;Dashboard!$H$31,IF(J7&lt;=Dashboard!$I$31,"TIER 6","TIER 6"),"TIER 6")))))))</f>
        <v>Metro</v>
      </c>
      <c r="L7" s="14">
        <f>$J7*Dashboard!$J$37</f>
        <v>510534.88414515322</v>
      </c>
      <c r="M7" s="14">
        <f>$J7*Dashboard!$J$38</f>
        <v>776013.02390063286</v>
      </c>
      <c r="N7" s="14">
        <f>$J7*Dashboard!$J$39</f>
        <v>3063209.3048709193</v>
      </c>
      <c r="O7" s="14">
        <f>$J7*Dashboard!$J$40</f>
        <v>5860940.4699863596</v>
      </c>
      <c r="P7" s="14">
        <f>H7*(1+Dashboard!$L$19)^(Dashboard!$K$36-2019)</f>
        <v>7439767.1681465246</v>
      </c>
      <c r="Q7" s="14">
        <f>I7*(1+Dashboard!$L$20)^(Dashboard!$K$36-2019)</f>
        <v>3927441.6604083218</v>
      </c>
      <c r="R7" s="14">
        <f>J7*(1+Dashboard!$L$18)^(Dashboard!$K$36-2019)</f>
        <v>10731545.883263903</v>
      </c>
      <c r="S7" s="1" t="str">
        <f>IF(R7&gt;Dashboard!$K$26,"Metro",IF(R7&gt;Dashboard!$J$26,IF(R7&lt;=Dashboard!$K$26,"TIER 1","TIER 6"),IF(R7&gt;Dashboard!$J$27,IF(R7&lt;=Dashboard!$K$27,"TIER 2","TIER 6"),IF(R7&gt;Dashboard!$J$28,IF(R7&lt;=Dashboard!$K$28,"TIER 3","TIER 6"),IF(R7&gt;Dashboard!$J$29,IF(R7&lt;=Dashboard!$K$29,"TIER 4","TIER 6"),IF(R7&gt;Dashboard!$J$30,IF(R7&lt;=Dashboard!$K$30,"TIER 5","TIER 6"),IF(R7&gt;Dashboard!$J$31,IF(R7&lt;=Dashboard!$K$31,"TIER 6","TIER 6"),"TIER 6")))))))</f>
        <v>Metro</v>
      </c>
      <c r="T7" s="14">
        <f>$R7*Dashboard!$K$37</f>
        <v>1073154.5883263904</v>
      </c>
      <c r="U7" s="14">
        <f>$R7*Dashboard!$K$38</f>
        <v>1609731.8824895853</v>
      </c>
      <c r="V7" s="14">
        <f>$R7*Dashboard!$K$39</f>
        <v>2682886.4708159757</v>
      </c>
      <c r="W7" s="14">
        <f>$R7*Dashboard!$K$40</f>
        <v>5365772.9416319514</v>
      </c>
    </row>
    <row r="8" spans="3:38" x14ac:dyDescent="0.55000000000000004">
      <c r="C8" s="1" t="s">
        <v>469</v>
      </c>
      <c r="D8" s="1" t="s">
        <v>474</v>
      </c>
      <c r="E8" s="14">
        <v>9356962</v>
      </c>
      <c r="F8" s="14">
        <v>0</v>
      </c>
      <c r="G8" s="14">
        <v>9356962</v>
      </c>
      <c r="H8" s="14">
        <f>E8*(1+Dashboard!$K$19)^(Dashboard!$J$36-2011)</f>
        <v>10963172.30498172</v>
      </c>
      <c r="I8" s="14">
        <f>F8*(1+Dashboard!$K$20)^(Dashboard!$J$36-2011)</f>
        <v>0</v>
      </c>
      <c r="J8" s="14">
        <f>G8*(1+Dashboard!$K$18)^(Dashboard!$J$36-2011)</f>
        <v>10132249.046007132</v>
      </c>
      <c r="K8" s="1" t="str">
        <f>IF(J8&gt;Dashboard!$I$26,"Metro",IF(J8&gt;Dashboard!$H$26,IF(J8&lt;=Dashboard!$I$26,"TIER 1","TIER 6"),IF(J8&gt;Dashboard!$H$27,IF(J8&lt;=Dashboard!$I$27,"TIER 2","TIER 6"),IF(J8&gt;Dashboard!$H$28,IF(J8&lt;=Dashboard!$I$28,"TIER 3","TIER 6"),IF(J8&gt;Dashboard!$H$29,IF(J8&lt;=Dashboard!$I$29,"TIER 4","TIER 6"),IF(J8&gt;Dashboard!$H$30,IF(J8&lt;=Dashboard!$I$30,"TIER 5","TIER 6"),IF(J8&gt;Dashboard!$H$31,IF(J8&lt;=Dashboard!$I$31,"TIER 6","TIER 6"),"TIER 6")))))))</f>
        <v>Metro</v>
      </c>
      <c r="L8" s="14">
        <f>$J8*Dashboard!$J$37</f>
        <v>506612.45230035664</v>
      </c>
      <c r="M8" s="14">
        <f>$J8*Dashboard!$J$38</f>
        <v>770050.92749654199</v>
      </c>
      <c r="N8" s="14">
        <f>$J8*Dashboard!$J$39</f>
        <v>3039674.7138021397</v>
      </c>
      <c r="O8" s="14">
        <f>$J8*Dashboard!$J$40</f>
        <v>5815910.9524080949</v>
      </c>
      <c r="P8" s="14">
        <f>H8*(1+Dashboard!$L$19)^(Dashboard!$K$36-2019)</f>
        <v>12104228.084104212</v>
      </c>
      <c r="Q8" s="14">
        <f>I8*(1+Dashboard!$L$20)^(Dashboard!$K$36-2019)</f>
        <v>0</v>
      </c>
      <c r="R8" s="14">
        <f>J8*(1+Dashboard!$L$18)^(Dashboard!$K$36-2019)</f>
        <v>10649095.577469632</v>
      </c>
      <c r="S8" s="1" t="str">
        <f>IF(R8&gt;Dashboard!$K$26,"Metro",IF(R8&gt;Dashboard!$J$26,IF(R8&lt;=Dashboard!$K$26,"TIER 1","TIER 6"),IF(R8&gt;Dashboard!$J$27,IF(R8&lt;=Dashboard!$K$27,"TIER 2","TIER 6"),IF(R8&gt;Dashboard!$J$28,IF(R8&lt;=Dashboard!$K$28,"TIER 3","TIER 6"),IF(R8&gt;Dashboard!$J$29,IF(R8&lt;=Dashboard!$K$29,"TIER 4","TIER 6"),IF(R8&gt;Dashboard!$J$30,IF(R8&lt;=Dashboard!$K$30,"TIER 5","TIER 6"),IF(R8&gt;Dashboard!$J$31,IF(R8&lt;=Dashboard!$K$31,"TIER 6","TIER 6"),"TIER 6")))))))</f>
        <v>Metro</v>
      </c>
      <c r="T8" s="14">
        <f>$R8*Dashboard!$K$37</f>
        <v>1064909.5577469633</v>
      </c>
      <c r="U8" s="14">
        <f>$R8*Dashboard!$K$38</f>
        <v>1597364.3366204447</v>
      </c>
      <c r="V8" s="14">
        <f>$R8*Dashboard!$K$39</f>
        <v>2662273.894367408</v>
      </c>
      <c r="W8" s="14">
        <f>$R8*Dashboard!$K$40</f>
        <v>5324547.788734816</v>
      </c>
    </row>
    <row r="9" spans="3:38" x14ac:dyDescent="0.55000000000000004">
      <c r="C9" s="1" t="s">
        <v>655</v>
      </c>
      <c r="D9" s="1" t="s">
        <v>671</v>
      </c>
      <c r="E9" s="14">
        <v>2087773</v>
      </c>
      <c r="F9" s="14">
        <v>6074188</v>
      </c>
      <c r="G9" s="14">
        <v>8161961</v>
      </c>
      <c r="H9" s="14">
        <f>E9*(1+Dashboard!$K$19)^(Dashboard!$J$36-2011)</f>
        <v>2446158.8208532431</v>
      </c>
      <c r="I9" s="14">
        <f>F9*(1+Dashboard!$K$20)^(Dashboard!$J$36-2011)</f>
        <v>6333501.7293138336</v>
      </c>
      <c r="J9" s="14">
        <f>G9*(1+Dashboard!$K$18)^(Dashboard!$J$36-2011)</f>
        <v>8838234.1999248713</v>
      </c>
      <c r="K9" s="1" t="str">
        <f>IF(J9&gt;Dashboard!$I$26,"Metro",IF(J9&gt;Dashboard!$H$26,IF(J9&lt;=Dashboard!$I$26,"TIER 1","TIER 6"),IF(J9&gt;Dashboard!$H$27,IF(J9&lt;=Dashboard!$I$27,"TIER 2","TIER 6"),IF(J9&gt;Dashboard!$H$28,IF(J9&lt;=Dashboard!$I$28,"TIER 3","TIER 6"),IF(J9&gt;Dashboard!$H$29,IF(J9&lt;=Dashboard!$I$29,"TIER 4","TIER 6"),IF(J9&gt;Dashboard!$H$30,IF(J9&lt;=Dashboard!$I$30,"TIER 5","TIER 6"),IF(J9&gt;Dashboard!$H$31,IF(J9&lt;=Dashboard!$I$31,"TIER 6","TIER 6"),"TIER 6")))))))</f>
        <v>Metro</v>
      </c>
      <c r="L9" s="14">
        <f>$J9*Dashboard!$J$37</f>
        <v>441911.70999624359</v>
      </c>
      <c r="M9" s="14">
        <f>$J9*Dashboard!$J$38</f>
        <v>671705.79919429019</v>
      </c>
      <c r="N9" s="14">
        <f>$J9*Dashboard!$J$39</f>
        <v>2651470.2599774613</v>
      </c>
      <c r="O9" s="14">
        <f>$J9*Dashboard!$J$40</f>
        <v>5073146.4307568772</v>
      </c>
      <c r="P9" s="14">
        <f>H9*(1+Dashboard!$L$19)^(Dashboard!$K$36-2019)</f>
        <v>2700756.9956824137</v>
      </c>
      <c r="Q9" s="14">
        <f>I9*(1+Dashboard!$L$20)^(Dashboard!$K$36-2019)</f>
        <v>6485740.4097389067</v>
      </c>
      <c r="R9" s="14">
        <f>J9*(1+Dashboard!$L$18)^(Dashboard!$K$36-2019)</f>
        <v>9289072.969258571</v>
      </c>
      <c r="S9" s="1" t="str">
        <f>IF(R9&gt;Dashboard!$K$26,"Metro",IF(R9&gt;Dashboard!$J$26,IF(R9&lt;=Dashboard!$K$26,"TIER 1","TIER 6"),IF(R9&gt;Dashboard!$J$27,IF(R9&lt;=Dashboard!$K$27,"TIER 2","TIER 6"),IF(R9&gt;Dashboard!$J$28,IF(R9&lt;=Dashboard!$K$28,"TIER 3","TIER 6"),IF(R9&gt;Dashboard!$J$29,IF(R9&lt;=Dashboard!$K$29,"TIER 4","TIER 6"),IF(R9&gt;Dashboard!$J$30,IF(R9&lt;=Dashboard!$K$30,"TIER 5","TIER 6"),IF(R9&gt;Dashboard!$J$31,IF(R9&lt;=Dashboard!$K$31,"TIER 6","TIER 6"),"TIER 6")))))))</f>
        <v>Metro</v>
      </c>
      <c r="T9" s="14">
        <f>$R9*Dashboard!$K$37</f>
        <v>928907.2969258572</v>
      </c>
      <c r="U9" s="14">
        <f>$R9*Dashboard!$K$38</f>
        <v>1393360.9453887856</v>
      </c>
      <c r="V9" s="14">
        <f>$R9*Dashboard!$K$39</f>
        <v>2322268.2423146428</v>
      </c>
      <c r="W9" s="14">
        <f>$R9*Dashboard!$K$40</f>
        <v>4644536.4846292855</v>
      </c>
    </row>
    <row r="10" spans="3:38" x14ac:dyDescent="0.55000000000000004">
      <c r="C10" s="1" t="s">
        <v>655</v>
      </c>
      <c r="D10" s="1" t="s">
        <v>657</v>
      </c>
      <c r="E10" s="14">
        <v>3078299</v>
      </c>
      <c r="F10" s="14">
        <v>4639264</v>
      </c>
      <c r="G10" s="14">
        <v>7717563</v>
      </c>
      <c r="H10" s="14">
        <f>E10*(1+Dashboard!$K$19)^(Dashboard!$J$36-2011)</f>
        <v>3606717.900879893</v>
      </c>
      <c r="I10" s="14">
        <f>F10*(1+Dashboard!$K$20)^(Dashboard!$J$36-2011)</f>
        <v>4837319.2543173535</v>
      </c>
      <c r="J10" s="14">
        <f>G10*(1+Dashboard!$K$18)^(Dashboard!$J$36-2011)</f>
        <v>8357014.8456571633</v>
      </c>
      <c r="K10" s="1" t="str">
        <f>IF(J10&gt;Dashboard!$I$26,"Metro",IF(J10&gt;Dashboard!$H$26,IF(J10&lt;=Dashboard!$I$26,"TIER 1","TIER 6"),IF(J10&gt;Dashboard!$H$27,IF(J10&lt;=Dashboard!$I$27,"TIER 2","TIER 6"),IF(J10&gt;Dashboard!$H$28,IF(J10&lt;=Dashboard!$I$28,"TIER 3","TIER 6"),IF(J10&gt;Dashboard!$H$29,IF(J10&lt;=Dashboard!$I$29,"TIER 4","TIER 6"),IF(J10&gt;Dashboard!$H$30,IF(J10&lt;=Dashboard!$I$30,"TIER 5","TIER 6"),IF(J10&gt;Dashboard!$H$31,IF(J10&lt;=Dashboard!$I$31,"TIER 6","TIER 6"),"TIER 6")))))))</f>
        <v>Metro</v>
      </c>
      <c r="L10" s="14">
        <f>$J10*Dashboard!$J$37</f>
        <v>417850.74228285818</v>
      </c>
      <c r="M10" s="14">
        <f>$J10*Dashboard!$J$38</f>
        <v>635133.12826994434</v>
      </c>
      <c r="N10" s="14">
        <f>$J10*Dashboard!$J$39</f>
        <v>2507104.4536971487</v>
      </c>
      <c r="O10" s="14">
        <f>$J10*Dashboard!$J$40</f>
        <v>4796926.5214072121</v>
      </c>
      <c r="P10" s="14">
        <f>H10*(1+Dashboard!$L$19)^(Dashboard!$K$36-2019)</f>
        <v>3982107.9969192902</v>
      </c>
      <c r="Q10" s="14">
        <f>I10*(1+Dashboard!$L$20)^(Dashboard!$K$36-2019)</f>
        <v>4953594.1258727852</v>
      </c>
      <c r="R10" s="14">
        <f>J10*(1+Dashboard!$L$18)^(Dashboard!$K$36-2019)</f>
        <v>8783306.5916205775</v>
      </c>
      <c r="S10" s="1" t="str">
        <f>IF(R10&gt;Dashboard!$K$26,"Metro",IF(R10&gt;Dashboard!$J$26,IF(R10&lt;=Dashboard!$K$26,"TIER 1","TIER 6"),IF(R10&gt;Dashboard!$J$27,IF(R10&lt;=Dashboard!$K$27,"TIER 2","TIER 6"),IF(R10&gt;Dashboard!$J$28,IF(R10&lt;=Dashboard!$K$28,"TIER 3","TIER 6"),IF(R10&gt;Dashboard!$J$29,IF(R10&lt;=Dashboard!$K$29,"TIER 4","TIER 6"),IF(R10&gt;Dashboard!$J$30,IF(R10&lt;=Dashboard!$K$30,"TIER 5","TIER 6"),IF(R10&gt;Dashboard!$J$31,IF(R10&lt;=Dashboard!$K$31,"TIER 6","TIER 6"),"TIER 6")))))))</f>
        <v>Metro</v>
      </c>
      <c r="T10" s="14">
        <f>$R10*Dashboard!$K$37</f>
        <v>878330.6591620578</v>
      </c>
      <c r="U10" s="14">
        <f>$R10*Dashboard!$K$38</f>
        <v>1317495.9887430866</v>
      </c>
      <c r="V10" s="14">
        <f>$R10*Dashboard!$K$39</f>
        <v>2195826.6479051444</v>
      </c>
      <c r="W10" s="14">
        <f>$R10*Dashboard!$K$40</f>
        <v>4391653.2958102887</v>
      </c>
    </row>
    <row r="11" spans="3:38" x14ac:dyDescent="0.55000000000000004">
      <c r="C11" s="1" t="s">
        <v>341</v>
      </c>
      <c r="D11" s="1" t="s">
        <v>342</v>
      </c>
      <c r="E11" s="14">
        <v>6063047</v>
      </c>
      <c r="F11" s="14">
        <v>1151178</v>
      </c>
      <c r="G11" s="14">
        <v>7214225</v>
      </c>
      <c r="H11" s="14">
        <f>E11*(1+Dashboard!$K$19)^(Dashboard!$J$36-2011)</f>
        <v>7103825.8950076429</v>
      </c>
      <c r="I11" s="14">
        <f>F11*(1+Dashboard!$K$20)^(Dashboard!$J$36-2011)</f>
        <v>1200323.0479115958</v>
      </c>
      <c r="J11" s="14">
        <f>G11*(1+Dashboard!$K$18)^(Dashboard!$J$36-2011)</f>
        <v>7811971.9171597371</v>
      </c>
      <c r="K11" s="1" t="str">
        <f>IF(J11&gt;Dashboard!$I$26,"Metro",IF(J11&gt;Dashboard!$H$26,IF(J11&lt;=Dashboard!$I$26,"TIER 1","TIER 6"),IF(J11&gt;Dashboard!$H$27,IF(J11&lt;=Dashboard!$I$27,"TIER 2","TIER 6"),IF(J11&gt;Dashboard!$H$28,IF(J11&lt;=Dashboard!$I$28,"TIER 3","TIER 6"),IF(J11&gt;Dashboard!$H$29,IF(J11&lt;=Dashboard!$I$29,"TIER 4","TIER 6"),IF(J11&gt;Dashboard!$H$30,IF(J11&lt;=Dashboard!$I$30,"TIER 5","TIER 6"),IF(J11&gt;Dashboard!$H$31,IF(J11&lt;=Dashboard!$I$31,"TIER 6","TIER 6"),"TIER 6")))))))</f>
        <v>Metro</v>
      </c>
      <c r="L11" s="14">
        <f>$J11*Dashboard!$J$37</f>
        <v>390598.59585798689</v>
      </c>
      <c r="M11" s="14">
        <f>$J11*Dashboard!$J$38</f>
        <v>593709.86570414004</v>
      </c>
      <c r="N11" s="14">
        <f>$J11*Dashboard!$J$39</f>
        <v>2343591.5751479212</v>
      </c>
      <c r="O11" s="14">
        <f>$J11*Dashboard!$J$40</f>
        <v>4484071.8804496899</v>
      </c>
      <c r="P11" s="14">
        <f>H11*(1+Dashboard!$L$19)^(Dashboard!$K$36-2019)</f>
        <v>7843197.7999529978</v>
      </c>
      <c r="Q11" s="14">
        <f>I11*(1+Dashboard!$L$20)^(Dashboard!$K$36-2019)</f>
        <v>1229175.2697483869</v>
      </c>
      <c r="R11" s="14">
        <f>J11*(1+Dashboard!$L$18)^(Dashboard!$K$36-2019)</f>
        <v>8210460.9960338473</v>
      </c>
      <c r="S11" s="1" t="str">
        <f>IF(R11&gt;Dashboard!$K$26,"Metro",IF(R11&gt;Dashboard!$J$26,IF(R11&lt;=Dashboard!$K$26,"TIER 1","TIER 6"),IF(R11&gt;Dashboard!$J$27,IF(R11&lt;=Dashboard!$K$27,"TIER 2","TIER 6"),IF(R11&gt;Dashboard!$J$28,IF(R11&lt;=Dashboard!$K$28,"TIER 3","TIER 6"),IF(R11&gt;Dashboard!$J$29,IF(R11&lt;=Dashboard!$K$29,"TIER 4","TIER 6"),IF(R11&gt;Dashboard!$J$30,IF(R11&lt;=Dashboard!$K$30,"TIER 5","TIER 6"),IF(R11&gt;Dashboard!$J$31,IF(R11&lt;=Dashboard!$K$31,"TIER 6","TIER 6"),"TIER 6")))))))</f>
        <v>Metro</v>
      </c>
      <c r="T11" s="14">
        <f>$R11*Dashboard!$K$37</f>
        <v>821046.09960338473</v>
      </c>
      <c r="U11" s="14">
        <f>$R11*Dashboard!$K$38</f>
        <v>1231569.1494050771</v>
      </c>
      <c r="V11" s="14">
        <f>$R11*Dashboard!$K$39</f>
        <v>2052615.2490084618</v>
      </c>
      <c r="W11" s="14">
        <f>$R11*Dashboard!$K$40</f>
        <v>4105230.4980169237</v>
      </c>
    </row>
    <row r="12" spans="3:38" x14ac:dyDescent="0.55000000000000004">
      <c r="C12" s="1" t="s">
        <v>655</v>
      </c>
      <c r="D12" s="1" t="s">
        <v>666</v>
      </c>
      <c r="E12" s="14">
        <v>1400692</v>
      </c>
      <c r="F12" s="14">
        <v>5703115</v>
      </c>
      <c r="G12" s="14">
        <v>7103807</v>
      </c>
      <c r="H12" s="14">
        <f>E12*(1+Dashboard!$K$19)^(Dashboard!$J$36-2011)</f>
        <v>1641133.9216948254</v>
      </c>
      <c r="I12" s="14">
        <f>F12*(1+Dashboard!$K$20)^(Dashboard!$J$36-2011)</f>
        <v>5946587.2170857517</v>
      </c>
      <c r="J12" s="14">
        <f>G12*(1+Dashboard!$K$18)^(Dashboard!$J$36-2011)</f>
        <v>7692405.0454376955</v>
      </c>
      <c r="K12" s="1" t="str">
        <f>IF(J12&gt;Dashboard!$I$26,"Metro",IF(J12&gt;Dashboard!$H$26,IF(J12&lt;=Dashboard!$I$26,"TIER 1","TIER 6"),IF(J12&gt;Dashboard!$H$27,IF(J12&lt;=Dashboard!$I$27,"TIER 2","TIER 6"),IF(J12&gt;Dashboard!$H$28,IF(J12&lt;=Dashboard!$I$28,"TIER 3","TIER 6"),IF(J12&gt;Dashboard!$H$29,IF(J12&lt;=Dashboard!$I$29,"TIER 4","TIER 6"),IF(J12&gt;Dashboard!$H$30,IF(J12&lt;=Dashboard!$I$30,"TIER 5","TIER 6"),IF(J12&gt;Dashboard!$H$31,IF(J12&lt;=Dashboard!$I$31,"TIER 6","TIER 6"),"TIER 6")))))))</f>
        <v>Metro</v>
      </c>
      <c r="L12" s="14">
        <f>$J12*Dashboard!$J$37</f>
        <v>384620.25227188482</v>
      </c>
      <c r="M12" s="14">
        <f>$J12*Dashboard!$J$38</f>
        <v>584622.78345326486</v>
      </c>
      <c r="N12" s="14">
        <f>$J12*Dashboard!$J$39</f>
        <v>2307721.5136313085</v>
      </c>
      <c r="O12" s="14">
        <f>$J12*Dashboard!$J$40</f>
        <v>4415440.4960812377</v>
      </c>
      <c r="P12" s="14">
        <f>H12*(1+Dashboard!$L$19)^(Dashboard!$K$36-2019)</f>
        <v>1811944.4584235887</v>
      </c>
      <c r="Q12" s="14">
        <f>I12*(1+Dashboard!$L$20)^(Dashboard!$K$36-2019)</f>
        <v>6089525.6150926035</v>
      </c>
      <c r="R12" s="14">
        <f>J12*(1+Dashboard!$L$18)^(Dashboard!$K$36-2019)</f>
        <v>8084795.0121949641</v>
      </c>
      <c r="S12" s="1" t="str">
        <f>IF(R12&gt;Dashboard!$K$26,"Metro",IF(R12&gt;Dashboard!$J$26,IF(R12&lt;=Dashboard!$K$26,"TIER 1","TIER 6"),IF(R12&gt;Dashboard!$J$27,IF(R12&lt;=Dashboard!$K$27,"TIER 2","TIER 6"),IF(R12&gt;Dashboard!$J$28,IF(R12&lt;=Dashboard!$K$28,"TIER 3","TIER 6"),IF(R12&gt;Dashboard!$J$29,IF(R12&lt;=Dashboard!$K$29,"TIER 4","TIER 6"),IF(R12&gt;Dashboard!$J$30,IF(R12&lt;=Dashboard!$K$30,"TIER 5","TIER 6"),IF(R12&gt;Dashboard!$J$31,IF(R12&lt;=Dashboard!$K$31,"TIER 6","TIER 6"),"TIER 6")))))))</f>
        <v>Metro</v>
      </c>
      <c r="T12" s="14">
        <f>$R12*Dashboard!$K$37</f>
        <v>808479.50121949648</v>
      </c>
      <c r="U12" s="14">
        <f>$R12*Dashboard!$K$38</f>
        <v>1212719.2518292447</v>
      </c>
      <c r="V12" s="14">
        <f>$R12*Dashboard!$K$39</f>
        <v>2021198.753048741</v>
      </c>
      <c r="W12" s="14">
        <f>$R12*Dashboard!$K$40</f>
        <v>4042397.5060974821</v>
      </c>
    </row>
    <row r="13" spans="3:38" x14ac:dyDescent="0.55000000000000004">
      <c r="C13" s="1" t="s">
        <v>571</v>
      </c>
      <c r="D13" s="1" t="s">
        <v>6</v>
      </c>
      <c r="E13" s="14">
        <v>3471847</v>
      </c>
      <c r="F13" s="14">
        <v>3154331</v>
      </c>
      <c r="G13" s="14">
        <v>6626178</v>
      </c>
      <c r="H13" s="14">
        <f>E13*(1+Dashboard!$K$19)^(Dashboard!$J$36-2011)</f>
        <v>4067822.1069545727</v>
      </c>
      <c r="I13" s="14">
        <f>F13*(1+Dashboard!$K$20)^(Dashboard!$J$36-2011)</f>
        <v>3288992.8404139346</v>
      </c>
      <c r="J13" s="14">
        <f>G13*(1+Dashboard!$K$18)^(Dashboard!$J$36-2011)</f>
        <v>7175201.2799852611</v>
      </c>
      <c r="K13" s="1" t="str">
        <f>IF(J13&gt;Dashboard!$I$26,"Metro",IF(J13&gt;Dashboard!$H$26,IF(J13&lt;=Dashboard!$I$26,"TIER 1","TIER 6"),IF(J13&gt;Dashboard!$H$27,IF(J13&lt;=Dashboard!$I$27,"TIER 2","TIER 6"),IF(J13&gt;Dashboard!$H$28,IF(J13&lt;=Dashboard!$I$28,"TIER 3","TIER 6"),IF(J13&gt;Dashboard!$H$29,IF(J13&lt;=Dashboard!$I$29,"TIER 4","TIER 6"),IF(J13&gt;Dashboard!$H$30,IF(J13&lt;=Dashboard!$I$30,"TIER 5","TIER 6"),IF(J13&gt;Dashboard!$H$31,IF(J13&lt;=Dashboard!$I$31,"TIER 6","TIER 6"),"TIER 6")))))))</f>
        <v>Metro</v>
      </c>
      <c r="L13" s="14">
        <f>$J13*Dashboard!$J$37</f>
        <v>358760.0639992631</v>
      </c>
      <c r="M13" s="14">
        <f>$J13*Dashboard!$J$38</f>
        <v>545315.29727887979</v>
      </c>
      <c r="N13" s="14">
        <f>$J13*Dashboard!$J$39</f>
        <v>2152560.3839955782</v>
      </c>
      <c r="O13" s="14">
        <f>$J13*Dashboard!$J$40</f>
        <v>4118565.5347115402</v>
      </c>
      <c r="P13" s="14">
        <f>H13*(1+Dashboard!$L$19)^(Dashboard!$K$36-2019)</f>
        <v>4491204.2991211209</v>
      </c>
      <c r="Q13" s="14">
        <f>I13*(1+Dashboard!$L$20)^(Dashboard!$K$36-2019)</f>
        <v>3368050.5167755983</v>
      </c>
      <c r="R13" s="14">
        <f>J13*(1+Dashboard!$L$18)^(Dashboard!$K$36-2019)</f>
        <v>7541208.6567548933</v>
      </c>
      <c r="S13" s="1" t="str">
        <f>IF(R13&gt;Dashboard!$K$26,"Metro",IF(R13&gt;Dashboard!$J$26,IF(R13&lt;=Dashboard!$K$26,"TIER 1","TIER 6"),IF(R13&gt;Dashboard!$J$27,IF(R13&lt;=Dashboard!$K$27,"TIER 2","TIER 6"),IF(R13&gt;Dashboard!$J$28,IF(R13&lt;=Dashboard!$K$28,"TIER 3","TIER 6"),IF(R13&gt;Dashboard!$J$29,IF(R13&lt;=Dashboard!$K$29,"TIER 4","TIER 6"),IF(R13&gt;Dashboard!$J$30,IF(R13&lt;=Dashboard!$K$30,"TIER 5","TIER 6"),IF(R13&gt;Dashboard!$J$31,IF(R13&lt;=Dashboard!$K$31,"TIER 6","TIER 6"),"TIER 6")))))))</f>
        <v>Metro</v>
      </c>
      <c r="T13" s="14">
        <f>$R13*Dashboard!$K$37</f>
        <v>754120.86567548942</v>
      </c>
      <c r="U13" s="14">
        <f>$R13*Dashboard!$K$38</f>
        <v>1131181.2985132339</v>
      </c>
      <c r="V13" s="14">
        <f>$R13*Dashboard!$K$39</f>
        <v>1885302.1641887233</v>
      </c>
      <c r="W13" s="14">
        <f>$R13*Dashboard!$K$40</f>
        <v>3770604.3283774466</v>
      </c>
    </row>
    <row r="14" spans="3:38" x14ac:dyDescent="0.55000000000000004">
      <c r="C14" s="1" t="s">
        <v>469</v>
      </c>
      <c r="D14" s="1" t="s">
        <v>22</v>
      </c>
      <c r="E14" s="14">
        <v>2597373</v>
      </c>
      <c r="F14" s="14">
        <v>3509814</v>
      </c>
      <c r="G14" s="14">
        <v>6107187</v>
      </c>
      <c r="H14" s="14">
        <f>E14*(1+Dashboard!$K$19)^(Dashboard!$J$36-2011)</f>
        <v>3043236.4414119972</v>
      </c>
      <c r="I14" s="14">
        <f>F14*(1+Dashboard!$K$20)^(Dashboard!$J$36-2011)</f>
        <v>3659651.7984905811</v>
      </c>
      <c r="J14" s="14">
        <f>G14*(1+Dashboard!$K$18)^(Dashboard!$J$36-2011)</f>
        <v>6613208.3954746388</v>
      </c>
      <c r="K14" s="1" t="str">
        <f>IF(J14&gt;Dashboard!$I$26,"Metro",IF(J14&gt;Dashboard!$H$26,IF(J14&lt;=Dashboard!$I$26,"TIER 1","TIER 6"),IF(J14&gt;Dashboard!$H$27,IF(J14&lt;=Dashboard!$I$27,"TIER 2","TIER 6"),IF(J14&gt;Dashboard!$H$28,IF(J14&lt;=Dashboard!$I$28,"TIER 3","TIER 6"),IF(J14&gt;Dashboard!$H$29,IF(J14&lt;=Dashboard!$I$29,"TIER 4","TIER 6"),IF(J14&gt;Dashboard!$H$30,IF(J14&lt;=Dashboard!$I$30,"TIER 5","TIER 6"),IF(J14&gt;Dashboard!$H$31,IF(J14&lt;=Dashboard!$I$31,"TIER 6","TIER 6"),"TIER 6")))))))</f>
        <v>Metro</v>
      </c>
      <c r="L14" s="14">
        <f>$J14*Dashboard!$J$37</f>
        <v>330660.41977373196</v>
      </c>
      <c r="M14" s="14">
        <f>$J14*Dashboard!$J$38</f>
        <v>502603.83805607253</v>
      </c>
      <c r="N14" s="14">
        <f>$J14*Dashboard!$J$39</f>
        <v>1983962.5186423915</v>
      </c>
      <c r="O14" s="14">
        <f>$J14*Dashboard!$J$40</f>
        <v>3795981.6190024433</v>
      </c>
      <c r="P14" s="14">
        <f>H14*(1+Dashboard!$L$19)^(Dashboard!$K$36-2019)</f>
        <v>3359978.9345616675</v>
      </c>
      <c r="Q14" s="14">
        <f>I14*(1+Dashboard!$L$20)^(Dashboard!$K$36-2019)</f>
        <v>3747619.0217469977</v>
      </c>
      <c r="R14" s="14">
        <f>J14*(1+Dashboard!$L$18)^(Dashboard!$K$36-2019)</f>
        <v>6950548.4870495405</v>
      </c>
      <c r="S14" s="1" t="str">
        <f>IF(R14&gt;Dashboard!$K$26,"Metro",IF(R14&gt;Dashboard!$J$26,IF(R14&lt;=Dashboard!$K$26,"TIER 1","TIER 6"),IF(R14&gt;Dashboard!$J$27,IF(R14&lt;=Dashboard!$K$27,"TIER 2","TIER 6"),IF(R14&gt;Dashboard!$J$28,IF(R14&lt;=Dashboard!$K$28,"TIER 3","TIER 6"),IF(R14&gt;Dashboard!$J$29,IF(R14&lt;=Dashboard!$K$29,"TIER 4","TIER 6"),IF(R14&gt;Dashboard!$J$30,IF(R14&lt;=Dashboard!$K$30,"TIER 5","TIER 6"),IF(R14&gt;Dashboard!$J$31,IF(R14&lt;=Dashboard!$K$31,"TIER 6","TIER 6"),"TIER 6")))))))</f>
        <v>Metro</v>
      </c>
      <c r="T14" s="14">
        <f>$R14*Dashboard!$K$37</f>
        <v>695054.84870495414</v>
      </c>
      <c r="U14" s="14">
        <f>$R14*Dashboard!$K$38</f>
        <v>1042582.273057431</v>
      </c>
      <c r="V14" s="14">
        <f>$R14*Dashboard!$K$39</f>
        <v>1737637.1217623851</v>
      </c>
      <c r="W14" s="14">
        <f>$R14*Dashboard!$K$40</f>
        <v>3475274.2435247703</v>
      </c>
    </row>
    <row r="15" spans="3:38" x14ac:dyDescent="0.55000000000000004">
      <c r="C15" s="1" t="s">
        <v>341</v>
      </c>
      <c r="D15" s="1" t="s">
        <v>5</v>
      </c>
      <c r="E15" s="14">
        <v>4849213</v>
      </c>
      <c r="F15" s="14">
        <v>1232109</v>
      </c>
      <c r="G15" s="14">
        <v>6081322</v>
      </c>
      <c r="H15" s="14">
        <f>E15*(1+Dashboard!$K$19)^(Dashboard!$J$36-2011)</f>
        <v>5681625.9019281389</v>
      </c>
      <c r="I15" s="14">
        <f>F15*(1+Dashboard!$K$20)^(Dashboard!$J$36-2011)</f>
        <v>1284709.0808192205</v>
      </c>
      <c r="J15" s="14">
        <f>G15*(1+Dashboard!$K$18)^(Dashboard!$J$36-2011)</f>
        <v>6585200.3067835681</v>
      </c>
      <c r="K15" s="1" t="str">
        <f>IF(J15&gt;Dashboard!$I$26,"Metro",IF(J15&gt;Dashboard!$H$26,IF(J15&lt;=Dashboard!$I$26,"TIER 1","TIER 6"),IF(J15&gt;Dashboard!$H$27,IF(J15&lt;=Dashboard!$I$27,"TIER 2","TIER 6"),IF(J15&gt;Dashboard!$H$28,IF(J15&lt;=Dashboard!$I$28,"TIER 3","TIER 6"),IF(J15&gt;Dashboard!$H$29,IF(J15&lt;=Dashboard!$I$29,"TIER 4","TIER 6"),IF(J15&gt;Dashboard!$H$30,IF(J15&lt;=Dashboard!$I$30,"TIER 5","TIER 6"),IF(J15&gt;Dashboard!$H$31,IF(J15&lt;=Dashboard!$I$31,"TIER 6","TIER 6"),"TIER 6")))))))</f>
        <v>Metro</v>
      </c>
      <c r="L15" s="14">
        <f>$J15*Dashboard!$J$37</f>
        <v>329260.01533917844</v>
      </c>
      <c r="M15" s="14">
        <f>$J15*Dashboard!$J$38</f>
        <v>500475.22331555118</v>
      </c>
      <c r="N15" s="14">
        <f>$J15*Dashboard!$J$39</f>
        <v>1975560.0920350703</v>
      </c>
      <c r="O15" s="14">
        <f>$J15*Dashboard!$J$40</f>
        <v>3779904.9760937686</v>
      </c>
      <c r="P15" s="14">
        <f>H15*(1+Dashboard!$L$19)^(Dashboard!$K$36-2019)</f>
        <v>6272974.0892827446</v>
      </c>
      <c r="Q15" s="14">
        <f>I15*(1+Dashboard!$L$20)^(Dashboard!$K$36-2019)</f>
        <v>1315589.6937175794</v>
      </c>
      <c r="R15" s="14">
        <f>J15*(1+Dashboard!$L$18)^(Dashboard!$K$36-2019)</f>
        <v>6921111.7043511327</v>
      </c>
      <c r="S15" s="1" t="str">
        <f>IF(R15&gt;Dashboard!$K$26,"Metro",IF(R15&gt;Dashboard!$J$26,IF(R15&lt;=Dashboard!$K$26,"TIER 1","TIER 6"),IF(R15&gt;Dashboard!$J$27,IF(R15&lt;=Dashboard!$K$27,"TIER 2","TIER 6"),IF(R15&gt;Dashboard!$J$28,IF(R15&lt;=Dashboard!$K$28,"TIER 3","TIER 6"),IF(R15&gt;Dashboard!$J$29,IF(R15&lt;=Dashboard!$K$29,"TIER 4","TIER 6"),IF(R15&gt;Dashboard!$J$30,IF(R15&lt;=Dashboard!$K$30,"TIER 5","TIER 6"),IF(R15&gt;Dashboard!$J$31,IF(R15&lt;=Dashboard!$K$31,"TIER 6","TIER 6"),"TIER 6")))))))</f>
        <v>Metro</v>
      </c>
      <c r="T15" s="14">
        <f>$R15*Dashboard!$K$37</f>
        <v>692111.17043511337</v>
      </c>
      <c r="U15" s="14">
        <f>$R15*Dashboard!$K$38</f>
        <v>1038166.7556526698</v>
      </c>
      <c r="V15" s="14">
        <f>$R15*Dashboard!$K$39</f>
        <v>1730277.9260877832</v>
      </c>
      <c r="W15" s="14">
        <f>$R15*Dashboard!$K$40</f>
        <v>3460555.8521755664</v>
      </c>
    </row>
    <row r="16" spans="3:38" ht="15" customHeight="1" x14ac:dyDescent="0.55000000000000004">
      <c r="C16" s="1" t="s">
        <v>611</v>
      </c>
      <c r="D16" s="1" t="s">
        <v>612</v>
      </c>
      <c r="E16" s="14">
        <v>1472873</v>
      </c>
      <c r="F16" s="14">
        <v>4481518</v>
      </c>
      <c r="G16" s="14">
        <v>5954391</v>
      </c>
      <c r="H16" s="14">
        <f>E16*(1+Dashboard!$K$19)^(Dashboard!$J$36-2011)</f>
        <v>1725705.4674749498</v>
      </c>
      <c r="I16" s="14">
        <f>F16*(1+Dashboard!$K$20)^(Dashboard!$J$36-2011)</f>
        <v>4672838.9050439456</v>
      </c>
      <c r="J16" s="14">
        <f>G16*(1+Dashboard!$K$18)^(Dashboard!$J$36-2011)</f>
        <v>6447752.2222814905</v>
      </c>
      <c r="K16" s="1" t="str">
        <f>IF(J16&gt;Dashboard!$I$26,"Metro",IF(J16&gt;Dashboard!$H$26,IF(J16&lt;=Dashboard!$I$26,"TIER 1","TIER 6"),IF(J16&gt;Dashboard!$H$27,IF(J16&lt;=Dashboard!$I$27,"TIER 2","TIER 6"),IF(J16&gt;Dashboard!$H$28,IF(J16&lt;=Dashboard!$I$28,"TIER 3","TIER 6"),IF(J16&gt;Dashboard!$H$29,IF(J16&lt;=Dashboard!$I$29,"TIER 4","TIER 6"),IF(J16&gt;Dashboard!$H$30,IF(J16&lt;=Dashboard!$I$30,"TIER 5","TIER 6"),IF(J16&gt;Dashboard!$H$31,IF(J16&lt;=Dashboard!$I$31,"TIER 6","TIER 6"),"TIER 6")))))))</f>
        <v>Metro</v>
      </c>
      <c r="L16" s="14">
        <f>$J16*Dashboard!$J$37</f>
        <v>322387.61111407453</v>
      </c>
      <c r="M16" s="14">
        <f>$J16*Dashboard!$J$38</f>
        <v>490029.16889339325</v>
      </c>
      <c r="N16" s="14">
        <f>$J16*Dashboard!$J$39</f>
        <v>1934325.6666844471</v>
      </c>
      <c r="O16" s="14">
        <f>$J16*Dashboard!$J$40</f>
        <v>3701009.775589576</v>
      </c>
      <c r="P16" s="14">
        <f>H16*(1+Dashboard!$L$19)^(Dashboard!$K$36-2019)</f>
        <v>1905318.2786163741</v>
      </c>
      <c r="Q16" s="14">
        <f>I16*(1+Dashboard!$L$20)^(Dashboard!$K$36-2019)</f>
        <v>4785160.1546696099</v>
      </c>
      <c r="R16" s="14">
        <f>J16*(1+Dashboard!$L$18)^(Dashboard!$K$36-2019)</f>
        <v>6776652.3861724548</v>
      </c>
      <c r="S16" s="1" t="str">
        <f>IF(R16&gt;Dashboard!$K$26,"Metro",IF(R16&gt;Dashboard!$J$26,IF(R16&lt;=Dashboard!$K$26,"TIER 1","TIER 6"),IF(R16&gt;Dashboard!$J$27,IF(R16&lt;=Dashboard!$K$27,"TIER 2","TIER 6"),IF(R16&gt;Dashboard!$J$28,IF(R16&lt;=Dashboard!$K$28,"TIER 3","TIER 6"),IF(R16&gt;Dashboard!$J$29,IF(R16&lt;=Dashboard!$K$29,"TIER 4","TIER 6"),IF(R16&gt;Dashboard!$J$30,IF(R16&lt;=Dashboard!$K$30,"TIER 5","TIER 6"),IF(R16&gt;Dashboard!$J$31,IF(R16&lt;=Dashboard!$K$31,"TIER 6","TIER 6"),"TIER 6")))))))</f>
        <v>Metro</v>
      </c>
      <c r="T16" s="14">
        <f>$R16*Dashboard!$K$37</f>
        <v>677665.23861724557</v>
      </c>
      <c r="U16" s="14">
        <f>$R16*Dashboard!$K$38</f>
        <v>1016497.8579258681</v>
      </c>
      <c r="V16" s="14">
        <f>$R16*Dashboard!$K$39</f>
        <v>1694163.0965431137</v>
      </c>
      <c r="W16" s="14">
        <f>$R16*Dashboard!$K$40</f>
        <v>3388326.1930862274</v>
      </c>
    </row>
    <row r="17" spans="3:32" x14ac:dyDescent="0.55000000000000004">
      <c r="C17" s="1" t="s">
        <v>655</v>
      </c>
      <c r="D17" s="1" t="s">
        <v>669</v>
      </c>
      <c r="E17" s="14">
        <v>722686</v>
      </c>
      <c r="F17" s="14">
        <v>5190771</v>
      </c>
      <c r="G17" s="14">
        <v>5913457</v>
      </c>
      <c r="H17" s="14">
        <f>E17*(1+Dashboard!$K$19)^(Dashboard!$J$36-2011)</f>
        <v>846741.83141900331</v>
      </c>
      <c r="I17" s="14">
        <f>F17*(1+Dashboard!$K$20)^(Dashboard!$J$36-2011)</f>
        <v>5412370.6913536591</v>
      </c>
      <c r="J17" s="14">
        <f>G17*(1+Dashboard!$K$18)^(Dashboard!$J$36-2011)</f>
        <v>6403426.5658933101</v>
      </c>
      <c r="K17" s="1" t="str">
        <f>IF(J17&gt;Dashboard!$I$26,"Metro",IF(J17&gt;Dashboard!$H$26,IF(J17&lt;=Dashboard!$I$26,"TIER 1","TIER 6"),IF(J17&gt;Dashboard!$H$27,IF(J17&lt;=Dashboard!$I$27,"TIER 2","TIER 6"),IF(J17&gt;Dashboard!$H$28,IF(J17&lt;=Dashboard!$I$28,"TIER 3","TIER 6"),IF(J17&gt;Dashboard!$H$29,IF(J17&lt;=Dashboard!$I$29,"TIER 4","TIER 6"),IF(J17&gt;Dashboard!$H$30,IF(J17&lt;=Dashboard!$I$30,"TIER 5","TIER 6"),IF(J17&gt;Dashboard!$H$31,IF(J17&lt;=Dashboard!$I$31,"TIER 6","TIER 6"),"TIER 6")))))))</f>
        <v>Metro</v>
      </c>
      <c r="L17" s="14">
        <f>$J17*Dashboard!$J$37</f>
        <v>320171.32829466555</v>
      </c>
      <c r="M17" s="14">
        <f>$J17*Dashboard!$J$38</f>
        <v>486660.41900789156</v>
      </c>
      <c r="N17" s="14">
        <f>$J17*Dashboard!$J$39</f>
        <v>1921027.9697679929</v>
      </c>
      <c r="O17" s="14">
        <f>$J17*Dashboard!$J$40</f>
        <v>3675566.8488227604</v>
      </c>
      <c r="P17" s="14">
        <f>H17*(1+Dashboard!$L$19)^(Dashboard!$K$36-2019)</f>
        <v>934871.4013361322</v>
      </c>
      <c r="Q17" s="14">
        <f>I17*(1+Dashboard!$L$20)^(Dashboard!$K$36-2019)</f>
        <v>5542468.1014813567</v>
      </c>
      <c r="R17" s="14">
        <f>J17*(1+Dashboard!$L$18)^(Dashboard!$K$36-2019)</f>
        <v>6730065.6758311987</v>
      </c>
      <c r="S17" s="1" t="str">
        <f>IF(R17&gt;Dashboard!$K$26,"Metro",IF(R17&gt;Dashboard!$J$26,IF(R17&lt;=Dashboard!$K$26,"TIER 1","TIER 6"),IF(R17&gt;Dashboard!$J$27,IF(R17&lt;=Dashboard!$K$27,"TIER 2","TIER 6"),IF(R17&gt;Dashboard!$J$28,IF(R17&lt;=Dashboard!$K$28,"TIER 3","TIER 6"),IF(R17&gt;Dashboard!$J$29,IF(R17&lt;=Dashboard!$K$29,"TIER 4","TIER 6"),IF(R17&gt;Dashboard!$J$30,IF(R17&lt;=Dashboard!$K$30,"TIER 5","TIER 6"),IF(R17&gt;Dashboard!$J$31,IF(R17&lt;=Dashboard!$K$31,"TIER 6","TIER 6"),"TIER 6")))))))</f>
        <v>Metro</v>
      </c>
      <c r="T17" s="14">
        <f>$R17*Dashboard!$K$37</f>
        <v>673006.56758311996</v>
      </c>
      <c r="U17" s="14">
        <f>$R17*Dashboard!$K$38</f>
        <v>1009509.8513746797</v>
      </c>
      <c r="V17" s="14">
        <f>$R17*Dashboard!$K$39</f>
        <v>1682516.4189577997</v>
      </c>
      <c r="W17" s="14">
        <f>$R17*Dashboard!$K$40</f>
        <v>3365032.8379155993</v>
      </c>
    </row>
    <row r="18" spans="3:32" x14ac:dyDescent="0.55000000000000004">
      <c r="C18" s="1" t="s">
        <v>294</v>
      </c>
      <c r="D18" s="1" t="s">
        <v>12</v>
      </c>
      <c r="E18" s="14">
        <v>2514590</v>
      </c>
      <c r="F18" s="14">
        <v>3323875</v>
      </c>
      <c r="G18" s="14">
        <v>5838465</v>
      </c>
      <c r="H18" s="14">
        <f>E18*(1+Dashboard!$K$19)^(Dashboard!$J$36-2011)</f>
        <v>2946242.962874487</v>
      </c>
      <c r="I18" s="14">
        <f>F18*(1+Dashboard!$K$20)^(Dashboard!$J$36-2011)</f>
        <v>3465774.8592113084</v>
      </c>
      <c r="J18" s="14">
        <f>G18*(1+Dashboard!$K$18)^(Dashboard!$J$36-2011)</f>
        <v>6322220.9758248497</v>
      </c>
      <c r="K18" s="1" t="str">
        <f>IF(J18&gt;Dashboard!$I$26,"Metro",IF(J18&gt;Dashboard!$H$26,IF(J18&lt;=Dashboard!$I$26,"TIER 1","TIER 6"),IF(J18&gt;Dashboard!$H$27,IF(J18&lt;=Dashboard!$I$27,"TIER 2","TIER 6"),IF(J18&gt;Dashboard!$H$28,IF(J18&lt;=Dashboard!$I$28,"TIER 3","TIER 6"),IF(J18&gt;Dashboard!$H$29,IF(J18&lt;=Dashboard!$I$29,"TIER 4","TIER 6"),IF(J18&gt;Dashboard!$H$30,IF(J18&lt;=Dashboard!$I$30,"TIER 5","TIER 6"),IF(J18&gt;Dashboard!$H$31,IF(J18&lt;=Dashboard!$I$31,"TIER 6","TIER 6"),"TIER 6")))))))</f>
        <v>Metro</v>
      </c>
      <c r="L18" s="14">
        <f>$J18*Dashboard!$J$37</f>
        <v>316111.04879124253</v>
      </c>
      <c r="M18" s="14">
        <f>$J18*Dashboard!$J$38</f>
        <v>480488.79416268854</v>
      </c>
      <c r="N18" s="14">
        <f>$J18*Dashboard!$J$39</f>
        <v>1896666.2927474547</v>
      </c>
      <c r="O18" s="14">
        <f>$J18*Dashboard!$J$40</f>
        <v>3628954.8401234644</v>
      </c>
      <c r="P18" s="14">
        <f>H18*(1+Dashboard!$L$19)^(Dashboard!$K$36-2019)</f>
        <v>3252890.2968728114</v>
      </c>
      <c r="Q18" s="14">
        <f>I18*(1+Dashboard!$L$20)^(Dashboard!$K$36-2019)</f>
        <v>3549081.8533145352</v>
      </c>
      <c r="R18" s="14">
        <f>J18*(1+Dashboard!$L$18)^(Dashboard!$K$36-2019)</f>
        <v>6644717.7845449457</v>
      </c>
      <c r="S18" s="1" t="str">
        <f>IF(R18&gt;Dashboard!$K$26,"Metro",IF(R18&gt;Dashboard!$J$26,IF(R18&lt;=Dashboard!$K$26,"TIER 1","TIER 6"),IF(R18&gt;Dashboard!$J$27,IF(R18&lt;=Dashboard!$K$27,"TIER 2","TIER 6"),IF(R18&gt;Dashboard!$J$28,IF(R18&lt;=Dashboard!$K$28,"TIER 3","TIER 6"),IF(R18&gt;Dashboard!$J$29,IF(R18&lt;=Dashboard!$K$29,"TIER 4","TIER 6"),IF(R18&gt;Dashboard!$J$30,IF(R18&lt;=Dashboard!$K$30,"TIER 5","TIER 6"),IF(R18&gt;Dashboard!$J$31,IF(R18&lt;=Dashboard!$K$31,"TIER 6","TIER 6"),"TIER 6")))))))</f>
        <v>Metro</v>
      </c>
      <c r="T18" s="14">
        <f>$R18*Dashboard!$K$37</f>
        <v>664471.77845449466</v>
      </c>
      <c r="U18" s="14">
        <f>$R18*Dashboard!$K$38</f>
        <v>996707.66768174176</v>
      </c>
      <c r="V18" s="14">
        <f>$R18*Dashboard!$K$39</f>
        <v>1661179.4461362364</v>
      </c>
      <c r="W18" s="14">
        <f>$R18*Dashboard!$K$40</f>
        <v>3322358.8922724728</v>
      </c>
    </row>
    <row r="19" spans="3:32" x14ac:dyDescent="0.55000000000000004">
      <c r="C19" s="1" t="s">
        <v>655</v>
      </c>
      <c r="D19" s="1" t="s">
        <v>662</v>
      </c>
      <c r="E19" s="14">
        <v>2128499</v>
      </c>
      <c r="F19" s="14">
        <v>3390646</v>
      </c>
      <c r="G19" s="14">
        <v>5519145</v>
      </c>
      <c r="H19" s="14">
        <f>E19*(1+Dashboard!$K$19)^(Dashboard!$J$36-2011)</f>
        <v>2493875.8208039412</v>
      </c>
      <c r="I19" s="14">
        <f>F19*(1+Dashboard!$K$20)^(Dashboard!$J$36-2011)</f>
        <v>3535396.3862315482</v>
      </c>
      <c r="J19" s="14">
        <f>G19*(1+Dashboard!$K$18)^(Dashboard!$J$36-2011)</f>
        <v>5976443.1725836908</v>
      </c>
      <c r="K19" s="1" t="str">
        <f>IF(J19&gt;Dashboard!$I$26,"Metro",IF(J19&gt;Dashboard!$H$26,IF(J19&lt;=Dashboard!$I$26,"TIER 1","TIER 6"),IF(J19&gt;Dashboard!$H$27,IF(J19&lt;=Dashboard!$I$27,"TIER 2","TIER 6"),IF(J19&gt;Dashboard!$H$28,IF(J19&lt;=Dashboard!$I$28,"TIER 3","TIER 6"),IF(J19&gt;Dashboard!$H$29,IF(J19&lt;=Dashboard!$I$29,"TIER 4","TIER 6"),IF(J19&gt;Dashboard!$H$30,IF(J19&lt;=Dashboard!$I$30,"TIER 5","TIER 6"),IF(J19&gt;Dashboard!$H$31,IF(J19&lt;=Dashboard!$I$31,"TIER 6","TIER 6"),"TIER 6")))))))</f>
        <v>Metro</v>
      </c>
      <c r="L19" s="14">
        <f>$J19*Dashboard!$J$37</f>
        <v>298822.15862918453</v>
      </c>
      <c r="M19" s="14">
        <f>$J19*Dashboard!$J$38</f>
        <v>454209.68111636047</v>
      </c>
      <c r="N19" s="14">
        <f>$J19*Dashboard!$J$39</f>
        <v>1792932.9517751073</v>
      </c>
      <c r="O19" s="14">
        <f>$J19*Dashboard!$J$40</f>
        <v>3430478.3810630389</v>
      </c>
      <c r="P19" s="14">
        <f>H19*(1+Dashboard!$L$19)^(Dashboard!$K$36-2019)</f>
        <v>2753440.4193142746</v>
      </c>
      <c r="Q19" s="14">
        <f>I19*(1+Dashboard!$L$20)^(Dashboard!$K$36-2019)</f>
        <v>3620376.8762704721</v>
      </c>
      <c r="R19" s="14">
        <f>J19*(1+Dashboard!$L$18)^(Dashboard!$K$36-2019)</f>
        <v>6281301.8382369876</v>
      </c>
      <c r="S19" s="1" t="str">
        <f>IF(R19&gt;Dashboard!$K$26,"Metro",IF(R19&gt;Dashboard!$J$26,IF(R19&lt;=Dashboard!$K$26,"TIER 1","TIER 6"),IF(R19&gt;Dashboard!$J$27,IF(R19&lt;=Dashboard!$K$27,"TIER 2","TIER 6"),IF(R19&gt;Dashboard!$J$28,IF(R19&lt;=Dashboard!$K$28,"TIER 3","TIER 6"),IF(R19&gt;Dashboard!$J$29,IF(R19&lt;=Dashboard!$K$29,"TIER 4","TIER 6"),IF(R19&gt;Dashboard!$J$30,IF(R19&lt;=Dashboard!$K$30,"TIER 5","TIER 6"),IF(R19&gt;Dashboard!$J$31,IF(R19&lt;=Dashboard!$K$31,"TIER 6","TIER 6"),"TIER 6")))))))</f>
        <v>Metro</v>
      </c>
      <c r="T19" s="14">
        <f>$R19*Dashboard!$K$37</f>
        <v>628130.18382369878</v>
      </c>
      <c r="U19" s="14">
        <f>$R19*Dashboard!$K$38</f>
        <v>942195.27573554812</v>
      </c>
      <c r="V19" s="14">
        <f>$R19*Dashboard!$K$39</f>
        <v>1570325.4595592469</v>
      </c>
      <c r="W19" s="14">
        <f>$R19*Dashboard!$K$40</f>
        <v>3140650.9191184938</v>
      </c>
    </row>
    <row r="20" spans="3:32" x14ac:dyDescent="0.55000000000000004">
      <c r="C20" s="1" t="s">
        <v>243</v>
      </c>
      <c r="D20" s="1" t="s">
        <v>248</v>
      </c>
      <c r="E20" s="14">
        <v>3719172</v>
      </c>
      <c r="F20" s="14">
        <v>1577569</v>
      </c>
      <c r="G20" s="14">
        <v>5296741</v>
      </c>
      <c r="H20" s="14">
        <f>E20*(1+Dashboard!$K$19)^(Dashboard!$J$36-2011)</f>
        <v>4357602.7633609576</v>
      </c>
      <c r="I20" s="14">
        <f>F20*(1+Dashboard!$K$20)^(Dashboard!$J$36-2011)</f>
        <v>1644917.1460632922</v>
      </c>
      <c r="J20" s="14">
        <f>G20*(1+Dashboard!$K$18)^(Dashboard!$J$36-2011)</f>
        <v>5735611.5098251831</v>
      </c>
      <c r="K20" s="1" t="str">
        <f>IF(J20&gt;Dashboard!$I$26,"Metro",IF(J20&gt;Dashboard!$H$26,IF(J20&lt;=Dashboard!$I$26,"TIER 1","TIER 6"),IF(J20&gt;Dashboard!$H$27,IF(J20&lt;=Dashboard!$I$27,"TIER 2","TIER 6"),IF(J20&gt;Dashboard!$H$28,IF(J20&lt;=Dashboard!$I$28,"TIER 3","TIER 6"),IF(J20&gt;Dashboard!$H$29,IF(J20&lt;=Dashboard!$I$29,"TIER 4","TIER 6"),IF(J20&gt;Dashboard!$H$30,IF(J20&lt;=Dashboard!$I$30,"TIER 5","TIER 6"),IF(J20&gt;Dashboard!$H$31,IF(J20&lt;=Dashboard!$I$31,"TIER 6","TIER 6"),"TIER 6")))))))</f>
        <v>Metro</v>
      </c>
      <c r="L20" s="14">
        <f>$J20*Dashboard!$J$37</f>
        <v>286780.57549125917</v>
      </c>
      <c r="M20" s="14">
        <f>$J20*Dashboard!$J$38</f>
        <v>435906.47474671388</v>
      </c>
      <c r="N20" s="14">
        <f>$J20*Dashboard!$J$39</f>
        <v>1720683.4529475549</v>
      </c>
      <c r="O20" s="14">
        <f>$J20*Dashboard!$J$40</f>
        <v>3292241.0066396557</v>
      </c>
      <c r="P20" s="14">
        <f>H20*(1+Dashboard!$L$19)^(Dashboard!$K$36-2019)</f>
        <v>4811145.558998106</v>
      </c>
      <c r="Q20" s="14">
        <f>I20*(1+Dashboard!$L$20)^(Dashboard!$K$36-2019)</f>
        <v>1684456.0972514185</v>
      </c>
      <c r="R20" s="14">
        <f>J20*(1+Dashboard!$L$18)^(Dashboard!$K$36-2019)</f>
        <v>6028185.340295502</v>
      </c>
      <c r="S20" s="1" t="str">
        <f>IF(R20&gt;Dashboard!$K$26,"Metro",IF(R20&gt;Dashboard!$J$26,IF(R20&lt;=Dashboard!$K$26,"TIER 1","TIER 6"),IF(R20&gt;Dashboard!$J$27,IF(R20&lt;=Dashboard!$K$27,"TIER 2","TIER 6"),IF(R20&gt;Dashboard!$J$28,IF(R20&lt;=Dashboard!$K$28,"TIER 3","TIER 6"),IF(R20&gt;Dashboard!$J$29,IF(R20&lt;=Dashboard!$K$29,"TIER 4","TIER 6"),IF(R20&gt;Dashboard!$J$30,IF(R20&lt;=Dashboard!$K$30,"TIER 5","TIER 6"),IF(R20&gt;Dashboard!$J$31,IF(R20&lt;=Dashboard!$K$31,"TIER 6","TIER 6"),"TIER 6")))))))</f>
        <v>Metro</v>
      </c>
      <c r="T20" s="14">
        <f>$R20*Dashboard!$K$37</f>
        <v>602818.53402955027</v>
      </c>
      <c r="U20" s="14">
        <f>$R20*Dashboard!$K$38</f>
        <v>904227.80104432523</v>
      </c>
      <c r="V20" s="14">
        <f>$R20*Dashboard!$K$39</f>
        <v>1507046.3350738755</v>
      </c>
      <c r="W20" s="14">
        <f>$R20*Dashboard!$K$40</f>
        <v>3014092.670147751</v>
      </c>
    </row>
    <row r="21" spans="3:32" x14ac:dyDescent="0.55000000000000004">
      <c r="C21" s="1" t="s">
        <v>655</v>
      </c>
      <c r="D21" s="1" t="s">
        <v>667</v>
      </c>
      <c r="E21" s="14">
        <v>1438873</v>
      </c>
      <c r="F21" s="14">
        <v>3728727</v>
      </c>
      <c r="G21" s="14">
        <v>5167600</v>
      </c>
      <c r="H21" s="14">
        <f>E21*(1+Dashboard!$K$19)^(Dashboard!$J$36-2011)</f>
        <v>1685869.0485208728</v>
      </c>
      <c r="I21" s="14">
        <f>F21*(1+Dashboard!$K$20)^(Dashboard!$J$36-2011)</f>
        <v>3887910.4338948983</v>
      </c>
      <c r="J21" s="14">
        <f>G21*(1+Dashboard!$K$18)^(Dashboard!$J$36-2011)</f>
        <v>5595770.3120036675</v>
      </c>
      <c r="K21" s="1" t="str">
        <f>IF(J21&gt;Dashboard!$I$26,"Metro",IF(J21&gt;Dashboard!$H$26,IF(J21&lt;=Dashboard!$I$26,"TIER 1","TIER 6"),IF(J21&gt;Dashboard!$H$27,IF(J21&lt;=Dashboard!$I$27,"TIER 2","TIER 6"),IF(J21&gt;Dashboard!$H$28,IF(J21&lt;=Dashboard!$I$28,"TIER 3","TIER 6"),IF(J21&gt;Dashboard!$H$29,IF(J21&lt;=Dashboard!$I$29,"TIER 4","TIER 6"),IF(J21&gt;Dashboard!$H$30,IF(J21&lt;=Dashboard!$I$30,"TIER 5","TIER 6"),IF(J21&gt;Dashboard!$H$31,IF(J21&lt;=Dashboard!$I$31,"TIER 6","TIER 6"),"TIER 6")))))))</f>
        <v>Metro</v>
      </c>
      <c r="L21" s="14">
        <f>$J21*Dashboard!$J$37</f>
        <v>279788.5156001834</v>
      </c>
      <c r="M21" s="14">
        <f>$J21*Dashboard!$J$38</f>
        <v>425278.54371227871</v>
      </c>
      <c r="N21" s="14">
        <f>$J21*Dashboard!$J$39</f>
        <v>1678731.0936011001</v>
      </c>
      <c r="O21" s="14">
        <f>$J21*Dashboard!$J$40</f>
        <v>3211972.1590901054</v>
      </c>
      <c r="P21" s="14">
        <f>H21*(1+Dashboard!$L$19)^(Dashboard!$K$36-2019)</f>
        <v>1861335.653180945</v>
      </c>
      <c r="Q21" s="14">
        <f>I21*(1+Dashboard!$L$20)^(Dashboard!$K$36-2019)</f>
        <v>3981364.3207593388</v>
      </c>
      <c r="R21" s="14">
        <f>J21*(1+Dashboard!$L$18)^(Dashboard!$K$36-2019)</f>
        <v>5881210.8359670667</v>
      </c>
      <c r="S21" s="1" t="str">
        <f>IF(R21&gt;Dashboard!$K$26,"Metro",IF(R21&gt;Dashboard!$J$26,IF(R21&lt;=Dashboard!$K$26,"TIER 1","TIER 6"),IF(R21&gt;Dashboard!$J$27,IF(R21&lt;=Dashboard!$K$27,"TIER 2","TIER 6"),IF(R21&gt;Dashboard!$J$28,IF(R21&lt;=Dashboard!$K$28,"TIER 3","TIER 6"),IF(R21&gt;Dashboard!$J$29,IF(R21&lt;=Dashboard!$K$29,"TIER 4","TIER 6"),IF(R21&gt;Dashboard!$J$30,IF(R21&lt;=Dashboard!$K$30,"TIER 5","TIER 6"),IF(R21&gt;Dashboard!$J$31,IF(R21&lt;=Dashboard!$K$31,"TIER 6","TIER 6"),"TIER 6")))))))</f>
        <v>Metro</v>
      </c>
      <c r="T21" s="14">
        <f>$R21*Dashboard!$K$37</f>
        <v>588121.08359670674</v>
      </c>
      <c r="U21" s="14">
        <f>$R21*Dashboard!$K$38</f>
        <v>882181.62539505993</v>
      </c>
      <c r="V21" s="14">
        <f>$R21*Dashboard!$K$39</f>
        <v>1470302.7089917667</v>
      </c>
      <c r="W21" s="14">
        <f>$R21*Dashboard!$K$40</f>
        <v>2940605.4179835333</v>
      </c>
    </row>
    <row r="22" spans="3:32" x14ac:dyDescent="0.55000000000000004">
      <c r="C22" s="1" t="s">
        <v>243</v>
      </c>
      <c r="D22" s="1" t="s">
        <v>244</v>
      </c>
      <c r="E22" s="14">
        <v>1313972</v>
      </c>
      <c r="F22" s="14">
        <v>3840324</v>
      </c>
      <c r="G22" s="14">
        <v>5154296</v>
      </c>
      <c r="H22" s="14">
        <f>E22*(1+Dashboard!$K$19)^(Dashboard!$J$36-2011)</f>
        <v>1539527.6201743088</v>
      </c>
      <c r="I22" s="14">
        <f>F22*(1+Dashboard!$K$20)^(Dashboard!$J$36-2011)</f>
        <v>4004271.6318832114</v>
      </c>
      <c r="J22" s="14">
        <f>G22*(1+Dashboard!$K$18)^(Dashboard!$J$36-2011)</f>
        <v>5581363.9863919914</v>
      </c>
      <c r="K22" s="1" t="str">
        <f>IF(J22&gt;Dashboard!$I$26,"Metro",IF(J22&gt;Dashboard!$H$26,IF(J22&lt;=Dashboard!$I$26,"TIER 1","TIER 6"),IF(J22&gt;Dashboard!$H$27,IF(J22&lt;=Dashboard!$I$27,"TIER 2","TIER 6"),IF(J22&gt;Dashboard!$H$28,IF(J22&lt;=Dashboard!$I$28,"TIER 3","TIER 6"),IF(J22&gt;Dashboard!$H$29,IF(J22&lt;=Dashboard!$I$29,"TIER 4","TIER 6"),IF(J22&gt;Dashboard!$H$30,IF(J22&lt;=Dashboard!$I$30,"TIER 5","TIER 6"),IF(J22&gt;Dashboard!$H$31,IF(J22&lt;=Dashboard!$I$31,"TIER 6","TIER 6"),"TIER 6")))))))</f>
        <v>Metro</v>
      </c>
      <c r="L22" s="14">
        <f>$J22*Dashboard!$J$37</f>
        <v>279068.1993195996</v>
      </c>
      <c r="M22" s="14">
        <f>$J22*Dashboard!$J$38</f>
        <v>424183.66296579136</v>
      </c>
      <c r="N22" s="14">
        <f>$J22*Dashboard!$J$39</f>
        <v>1674409.1959175973</v>
      </c>
      <c r="O22" s="14">
        <f>$J22*Dashboard!$J$40</f>
        <v>3203702.9281890034</v>
      </c>
      <c r="P22" s="14">
        <f>H22*(1+Dashboard!$L$19)^(Dashboard!$K$36-2019)</f>
        <v>1699762.8914306355</v>
      </c>
      <c r="Q22" s="14">
        <f>I22*(1+Dashboard!$L$20)^(Dashboard!$K$36-2019)</f>
        <v>4100522.4983635936</v>
      </c>
      <c r="R22" s="14">
        <f>J22*(1+Dashboard!$L$18)^(Dashboard!$K$36-2019)</f>
        <v>5866069.6429641824</v>
      </c>
      <c r="S22" s="1" t="str">
        <f>IF(R22&gt;Dashboard!$K$26,"Metro",IF(R22&gt;Dashboard!$J$26,IF(R22&lt;=Dashboard!$K$26,"TIER 1","TIER 6"),IF(R22&gt;Dashboard!$J$27,IF(R22&lt;=Dashboard!$K$27,"TIER 2","TIER 6"),IF(R22&gt;Dashboard!$J$28,IF(R22&lt;=Dashboard!$K$28,"TIER 3","TIER 6"),IF(R22&gt;Dashboard!$J$29,IF(R22&lt;=Dashboard!$K$29,"TIER 4","TIER 6"),IF(R22&gt;Dashboard!$J$30,IF(R22&lt;=Dashboard!$K$30,"TIER 5","TIER 6"),IF(R22&gt;Dashboard!$J$31,IF(R22&lt;=Dashboard!$K$31,"TIER 6","TIER 6"),"TIER 6")))))))</f>
        <v>Metro</v>
      </c>
      <c r="T22" s="14">
        <f>$R22*Dashboard!$K$37</f>
        <v>586606.96429641824</v>
      </c>
      <c r="U22" s="14">
        <f>$R22*Dashboard!$K$38</f>
        <v>879910.44644462736</v>
      </c>
      <c r="V22" s="14">
        <f>$R22*Dashboard!$K$39</f>
        <v>1466517.4107410456</v>
      </c>
      <c r="W22" s="14">
        <f>$R22*Dashboard!$K$40</f>
        <v>2933034.8214820912</v>
      </c>
    </row>
    <row r="23" spans="3:32" x14ac:dyDescent="0.55000000000000004">
      <c r="C23" s="1" t="s">
        <v>294</v>
      </c>
      <c r="D23" s="1" t="s">
        <v>310</v>
      </c>
      <c r="E23" s="14">
        <v>401343</v>
      </c>
      <c r="F23" s="14">
        <v>4698028</v>
      </c>
      <c r="G23" s="14">
        <v>5099371</v>
      </c>
      <c r="H23" s="14">
        <f>E23*(1+Dashboard!$K$19)^(Dashboard!$J$36-2011)</f>
        <v>470237.29094959225</v>
      </c>
      <c r="I23" s="14">
        <f>F23*(1+Dashboard!$K$20)^(Dashboard!$J$36-2011)</f>
        <v>4898591.9537500013</v>
      </c>
      <c r="J23" s="14">
        <f>G23*(1+Dashboard!$K$18)^(Dashboard!$J$36-2011)</f>
        <v>5521888.0818353686</v>
      </c>
      <c r="K23" s="1" t="str">
        <f>IF(J23&gt;Dashboard!$I$26,"Metro",IF(J23&gt;Dashboard!$H$26,IF(J23&lt;=Dashboard!$I$26,"TIER 1","TIER 6"),IF(J23&gt;Dashboard!$H$27,IF(J23&lt;=Dashboard!$I$27,"TIER 2","TIER 6"),IF(J23&gt;Dashboard!$H$28,IF(J23&lt;=Dashboard!$I$28,"TIER 3","TIER 6"),IF(J23&gt;Dashboard!$H$29,IF(J23&lt;=Dashboard!$I$29,"TIER 4","TIER 6"),IF(J23&gt;Dashboard!$H$30,IF(J23&lt;=Dashboard!$I$30,"TIER 5","TIER 6"),IF(J23&gt;Dashboard!$H$31,IF(J23&lt;=Dashboard!$I$31,"TIER 6","TIER 6"),"TIER 6")))))))</f>
        <v>Metro</v>
      </c>
      <c r="L23" s="14">
        <f>$J23*Dashboard!$J$37</f>
        <v>276094.40409176843</v>
      </c>
      <c r="M23" s="14">
        <f>$J23*Dashboard!$J$38</f>
        <v>419663.494219488</v>
      </c>
      <c r="N23" s="14">
        <f>$J23*Dashboard!$J$39</f>
        <v>1656566.4245506106</v>
      </c>
      <c r="O23" s="14">
        <f>$J23*Dashboard!$J$40</f>
        <v>3169563.7589735021</v>
      </c>
      <c r="P23" s="14">
        <f>H23*(1+Dashboard!$L$19)^(Dashboard!$K$36-2019)</f>
        <v>519179.96588621789</v>
      </c>
      <c r="Q23" s="14">
        <f>I23*(1+Dashboard!$L$20)^(Dashboard!$K$36-2019)</f>
        <v>5016339.6400777949</v>
      </c>
      <c r="R23" s="14">
        <f>J23*(1+Dashboard!$L$18)^(Dashboard!$K$36-2019)</f>
        <v>5803559.8695363831</v>
      </c>
      <c r="S23" s="1" t="str">
        <f>IF(R23&gt;Dashboard!$K$26,"Metro",IF(R23&gt;Dashboard!$J$26,IF(R23&lt;=Dashboard!$K$26,"TIER 1","TIER 6"),IF(R23&gt;Dashboard!$J$27,IF(R23&lt;=Dashboard!$K$27,"TIER 2","TIER 6"),IF(R23&gt;Dashboard!$J$28,IF(R23&lt;=Dashboard!$K$28,"TIER 3","TIER 6"),IF(R23&gt;Dashboard!$J$29,IF(R23&lt;=Dashboard!$K$29,"TIER 4","TIER 6"),IF(R23&gt;Dashboard!$J$30,IF(R23&lt;=Dashboard!$K$30,"TIER 5","TIER 6"),IF(R23&gt;Dashboard!$J$31,IF(R23&lt;=Dashboard!$K$31,"TIER 6","TIER 6"),"TIER 6")))))))</f>
        <v>Metro</v>
      </c>
      <c r="T23" s="14">
        <f>$R23*Dashboard!$K$37</f>
        <v>580355.98695363838</v>
      </c>
      <c r="U23" s="14">
        <f>$R23*Dashboard!$K$38</f>
        <v>870533.98043045739</v>
      </c>
      <c r="V23" s="14">
        <f>$R23*Dashboard!$K$39</f>
        <v>1450889.9673840958</v>
      </c>
      <c r="W23" s="14">
        <f>$R23*Dashboard!$K$40</f>
        <v>2901779.9347681915</v>
      </c>
    </row>
    <row r="24" spans="3:32" x14ac:dyDescent="0.55000000000000004">
      <c r="C24" s="1" t="s">
        <v>655</v>
      </c>
      <c r="D24" s="1" t="s">
        <v>670</v>
      </c>
      <c r="E24" s="14">
        <v>592714</v>
      </c>
      <c r="F24" s="14">
        <v>4503161</v>
      </c>
      <c r="G24" s="14">
        <v>5095875</v>
      </c>
      <c r="H24" s="14">
        <f>E24*(1+Dashboard!$K$19)^(Dashboard!$J$36-2011)</f>
        <v>694458.91835137678</v>
      </c>
      <c r="I24" s="14">
        <f>F24*(1+Dashboard!$K$20)^(Dashboard!$J$36-2011)</f>
        <v>4695405.8683858011</v>
      </c>
      <c r="J24" s="14">
        <f>G24*(1+Dashboard!$K$18)^(Dashboard!$J$36-2011)</f>
        <v>5518102.414792493</v>
      </c>
      <c r="K24" s="1" t="str">
        <f>IF(J24&gt;Dashboard!$I$26,"Metro",IF(J24&gt;Dashboard!$H$26,IF(J24&lt;=Dashboard!$I$26,"TIER 1","TIER 6"),IF(J24&gt;Dashboard!$H$27,IF(J24&lt;=Dashboard!$I$27,"TIER 2","TIER 6"),IF(J24&gt;Dashboard!$H$28,IF(J24&lt;=Dashboard!$I$28,"TIER 3","TIER 6"),IF(J24&gt;Dashboard!$H$29,IF(J24&lt;=Dashboard!$I$29,"TIER 4","TIER 6"),IF(J24&gt;Dashboard!$H$30,IF(J24&lt;=Dashboard!$I$30,"TIER 5","TIER 6"),IF(J24&gt;Dashboard!$H$31,IF(J24&lt;=Dashboard!$I$31,"TIER 6","TIER 6"),"TIER 6")))))))</f>
        <v>Metro</v>
      </c>
      <c r="L24" s="14">
        <f>$J24*Dashboard!$J$37</f>
        <v>275905.12073962466</v>
      </c>
      <c r="M24" s="14">
        <f>$J24*Dashboard!$J$38</f>
        <v>419375.78352422948</v>
      </c>
      <c r="N24" s="14">
        <f>$J24*Dashboard!$J$39</f>
        <v>1655430.7244377478</v>
      </c>
      <c r="O24" s="14">
        <f>$J24*Dashboard!$J$40</f>
        <v>3167390.7860908913</v>
      </c>
      <c r="P24" s="14">
        <f>H24*(1+Dashboard!$L$19)^(Dashboard!$K$36-2019)</f>
        <v>766738.76036279125</v>
      </c>
      <c r="Q24" s="14">
        <f>I24*(1+Dashboard!$L$20)^(Dashboard!$K$36-2019)</f>
        <v>4808269.5611759573</v>
      </c>
      <c r="R24" s="14">
        <f>J24*(1+Dashboard!$L$18)^(Dashboard!$K$36-2019)</f>
        <v>5799581.095427989</v>
      </c>
      <c r="S24" s="1" t="str">
        <f>IF(R24&gt;Dashboard!$K$26,"Metro",IF(R24&gt;Dashboard!$J$26,IF(R24&lt;=Dashboard!$K$26,"TIER 1","TIER 6"),IF(R24&gt;Dashboard!$J$27,IF(R24&lt;=Dashboard!$K$27,"TIER 2","TIER 6"),IF(R24&gt;Dashboard!$J$28,IF(R24&lt;=Dashboard!$K$28,"TIER 3","TIER 6"),IF(R24&gt;Dashboard!$J$29,IF(R24&lt;=Dashboard!$K$29,"TIER 4","TIER 6"),IF(R24&gt;Dashboard!$J$30,IF(R24&lt;=Dashboard!$K$30,"TIER 5","TIER 6"),IF(R24&gt;Dashboard!$J$31,IF(R24&lt;=Dashboard!$K$31,"TIER 6","TIER 6"),"TIER 6")))))))</f>
        <v>Metro</v>
      </c>
      <c r="T24" s="14">
        <f>$R24*Dashboard!$K$37</f>
        <v>579958.10954279895</v>
      </c>
      <c r="U24" s="14">
        <f>$R24*Dashboard!$K$38</f>
        <v>869937.16431419831</v>
      </c>
      <c r="V24" s="14">
        <f>$R24*Dashboard!$K$39</f>
        <v>1449895.2738569973</v>
      </c>
      <c r="W24" s="14">
        <f>$R24*Dashboard!$K$40</f>
        <v>2899790.5477139945</v>
      </c>
    </row>
    <row r="25" spans="3:32" x14ac:dyDescent="0.55000000000000004">
      <c r="C25" s="1" t="s">
        <v>243</v>
      </c>
      <c r="D25" s="1" t="s">
        <v>53</v>
      </c>
      <c r="E25" s="14">
        <v>1652738</v>
      </c>
      <c r="F25" s="14">
        <v>3235075</v>
      </c>
      <c r="G25" s="14">
        <v>4887813</v>
      </c>
      <c r="H25" s="14">
        <f>E25*(1+Dashboard!$K$19)^(Dashboard!$J$36-2011)</f>
        <v>1936445.9820389224</v>
      </c>
      <c r="I25" s="14">
        <f>F25*(1+Dashboard!$K$20)^(Dashboard!$J$36-2011)</f>
        <v>3373183.890087029</v>
      </c>
      <c r="J25" s="14">
        <f>G25*(1+Dashboard!$K$18)^(Dashboard!$J$36-2011)</f>
        <v>5292801.0829061037</v>
      </c>
      <c r="K25" s="1" t="str">
        <f>IF(J25&gt;Dashboard!$I$26,"Metro",IF(J25&gt;Dashboard!$H$26,IF(J25&lt;=Dashboard!$I$26,"TIER 1","TIER 6"),IF(J25&gt;Dashboard!$H$27,IF(J25&lt;=Dashboard!$I$27,"TIER 2","TIER 6"),IF(J25&gt;Dashboard!$H$28,IF(J25&lt;=Dashboard!$I$28,"TIER 3","TIER 6"),IF(J25&gt;Dashboard!$H$29,IF(J25&lt;=Dashboard!$I$29,"TIER 4","TIER 6"),IF(J25&gt;Dashboard!$H$30,IF(J25&lt;=Dashboard!$I$30,"TIER 5","TIER 6"),IF(J25&gt;Dashboard!$H$31,IF(J25&lt;=Dashboard!$I$31,"TIER 6","TIER 6"),"TIER 6")))))))</f>
        <v>Metro</v>
      </c>
      <c r="L25" s="14">
        <f>$J25*Dashboard!$J$37</f>
        <v>264640.05414530518</v>
      </c>
      <c r="M25" s="14">
        <f>$J25*Dashboard!$J$38</f>
        <v>402252.88230086386</v>
      </c>
      <c r="N25" s="14">
        <f>$J25*Dashboard!$J$39</f>
        <v>1587840.3248718311</v>
      </c>
      <c r="O25" s="14">
        <f>$J25*Dashboard!$J$40</f>
        <v>3038067.8215881037</v>
      </c>
      <c r="P25" s="14">
        <f>H25*(1+Dashboard!$L$19)^(Dashboard!$K$36-2019)</f>
        <v>2137992.8352029463</v>
      </c>
      <c r="Q25" s="14">
        <f>I25*(1+Dashboard!$L$20)^(Dashboard!$K$36-2019)</f>
        <v>3454265.2706890358</v>
      </c>
      <c r="R25" s="14">
        <f>J25*(1+Dashboard!$L$18)^(Dashboard!$K$36-2019)</f>
        <v>5562787.1313144779</v>
      </c>
      <c r="S25" s="1" t="str">
        <f>IF(R25&gt;Dashboard!$K$26,"Metro",IF(R25&gt;Dashboard!$J$26,IF(R25&lt;=Dashboard!$K$26,"TIER 1","TIER 6"),IF(R25&gt;Dashboard!$J$27,IF(R25&lt;=Dashboard!$K$27,"TIER 2","TIER 6"),IF(R25&gt;Dashboard!$J$28,IF(R25&lt;=Dashboard!$K$28,"TIER 3","TIER 6"),IF(R25&gt;Dashboard!$J$29,IF(R25&lt;=Dashboard!$K$29,"TIER 4","TIER 6"),IF(R25&gt;Dashboard!$J$30,IF(R25&lt;=Dashboard!$K$30,"TIER 5","TIER 6"),IF(R25&gt;Dashboard!$J$31,IF(R25&lt;=Dashboard!$K$31,"TIER 6","TIER 6"),"TIER 6")))))))</f>
        <v>Metro</v>
      </c>
      <c r="T25" s="14">
        <f>$R25*Dashboard!$K$37</f>
        <v>556278.71313144779</v>
      </c>
      <c r="U25" s="14">
        <f>$R25*Dashboard!$K$38</f>
        <v>834418.06969717168</v>
      </c>
      <c r="V25" s="14">
        <f>$R25*Dashboard!$K$39</f>
        <v>1390696.7828286195</v>
      </c>
      <c r="W25" s="14">
        <f>$R25*Dashboard!$K$40</f>
        <v>2781393.5656572389</v>
      </c>
      <c r="AF25" s="3"/>
    </row>
    <row r="26" spans="3:32" x14ac:dyDescent="0.55000000000000004">
      <c r="C26" s="1" t="s">
        <v>655</v>
      </c>
      <c r="D26" s="1" t="s">
        <v>661</v>
      </c>
      <c r="E26" s="14">
        <v>3074144</v>
      </c>
      <c r="F26" s="14">
        <v>1775885</v>
      </c>
      <c r="G26" s="14">
        <v>4850029</v>
      </c>
      <c r="H26" s="14">
        <f>E26*(1+Dashboard!$K$19)^(Dashboard!$J$36-2011)</f>
        <v>3601849.6561518284</v>
      </c>
      <c r="I26" s="14">
        <f>F26*(1+Dashboard!$K$20)^(Dashboard!$J$36-2011)</f>
        <v>1851699.4730098078</v>
      </c>
      <c r="J26" s="14">
        <f>G26*(1+Dashboard!$K$18)^(Dashboard!$J$36-2011)</f>
        <v>5251886.4251406519</v>
      </c>
      <c r="K26" s="1" t="str">
        <f>IF(J26&gt;Dashboard!$I$26,"Metro",IF(J26&gt;Dashboard!$H$26,IF(J26&lt;=Dashboard!$I$26,"TIER 1","TIER 6"),IF(J26&gt;Dashboard!$H$27,IF(J26&lt;=Dashboard!$I$27,"TIER 2","TIER 6"),IF(J26&gt;Dashboard!$H$28,IF(J26&lt;=Dashboard!$I$28,"TIER 3","TIER 6"),IF(J26&gt;Dashboard!$H$29,IF(J26&lt;=Dashboard!$I$29,"TIER 4","TIER 6"),IF(J26&gt;Dashboard!$H$30,IF(J26&lt;=Dashboard!$I$30,"TIER 5","TIER 6"),IF(J26&gt;Dashboard!$H$31,IF(J26&lt;=Dashboard!$I$31,"TIER 6","TIER 6"),"TIER 6")))))))</f>
        <v>Metro</v>
      </c>
      <c r="L26" s="14">
        <f>$J26*Dashboard!$J$37</f>
        <v>262594.32125703263</v>
      </c>
      <c r="M26" s="14">
        <f>$J26*Dashboard!$J$38</f>
        <v>399143.36831068952</v>
      </c>
      <c r="N26" s="14">
        <f>$J26*Dashboard!$J$39</f>
        <v>1575565.9275421954</v>
      </c>
      <c r="O26" s="14">
        <f>$J26*Dashboard!$J$40</f>
        <v>3014582.8080307343</v>
      </c>
      <c r="P26" s="14">
        <f>H26*(1+Dashboard!$L$19)^(Dashboard!$K$36-2019)</f>
        <v>3976733.0613697544</v>
      </c>
      <c r="Q26" s="14">
        <f>I26*(1+Dashboard!$L$20)^(Dashboard!$K$36-2019)</f>
        <v>1896208.8607644641</v>
      </c>
      <c r="R26" s="14">
        <f>J26*(1+Dashboard!$L$18)^(Dashboard!$K$36-2019)</f>
        <v>5519785.4148065858</v>
      </c>
      <c r="S26" s="1" t="str">
        <f>IF(R26&gt;Dashboard!$K$26,"Metro",IF(R26&gt;Dashboard!$J$26,IF(R26&lt;=Dashboard!$K$26,"TIER 1","TIER 6"),IF(R26&gt;Dashboard!$J$27,IF(R26&lt;=Dashboard!$K$27,"TIER 2","TIER 6"),IF(R26&gt;Dashboard!$J$28,IF(R26&lt;=Dashboard!$K$28,"TIER 3","TIER 6"),IF(R26&gt;Dashboard!$J$29,IF(R26&lt;=Dashboard!$K$29,"TIER 4","TIER 6"),IF(R26&gt;Dashboard!$J$30,IF(R26&lt;=Dashboard!$K$30,"TIER 5","TIER 6"),IF(R26&gt;Dashboard!$J$31,IF(R26&lt;=Dashboard!$K$31,"TIER 6","TIER 6"),"TIER 6")))))))</f>
        <v>Metro</v>
      </c>
      <c r="T26" s="14">
        <f>$R26*Dashboard!$K$37</f>
        <v>551978.54148065858</v>
      </c>
      <c r="U26" s="14">
        <f>$R26*Dashboard!$K$38</f>
        <v>827967.81222098786</v>
      </c>
      <c r="V26" s="14">
        <f>$R26*Dashboard!$K$39</f>
        <v>1379946.3537016464</v>
      </c>
      <c r="W26" s="14">
        <f>$R26*Dashboard!$K$40</f>
        <v>2759892.7074032929</v>
      </c>
    </row>
    <row r="27" spans="3:32" x14ac:dyDescent="0.55000000000000004">
      <c r="C27" s="1" t="s">
        <v>294</v>
      </c>
      <c r="D27" s="1" t="s">
        <v>84</v>
      </c>
      <c r="E27" s="14">
        <v>473437</v>
      </c>
      <c r="F27" s="14">
        <v>4327625</v>
      </c>
      <c r="G27" s="14">
        <v>4801062</v>
      </c>
      <c r="H27" s="14">
        <f>E27*(1+Dashboard!$K$19)^(Dashboard!$J$36-2011)</f>
        <v>554706.90236356959</v>
      </c>
      <c r="I27" s="14">
        <f>F27*(1+Dashboard!$K$20)^(Dashboard!$J$36-2011)</f>
        <v>4512376.0445547262</v>
      </c>
      <c r="J27" s="14">
        <f>G27*(1+Dashboard!$K$18)^(Dashboard!$J$36-2011)</f>
        <v>5198862.1808361625</v>
      </c>
      <c r="K27" s="1" t="str">
        <f>IF(J27&gt;Dashboard!$I$26,"Metro",IF(J27&gt;Dashboard!$H$26,IF(J27&lt;=Dashboard!$I$26,"TIER 1","TIER 6"),IF(J27&gt;Dashboard!$H$27,IF(J27&lt;=Dashboard!$I$27,"TIER 2","TIER 6"),IF(J27&gt;Dashboard!$H$28,IF(J27&lt;=Dashboard!$I$28,"TIER 3","TIER 6"),IF(J27&gt;Dashboard!$H$29,IF(J27&lt;=Dashboard!$I$29,"TIER 4","TIER 6"),IF(J27&gt;Dashboard!$H$30,IF(J27&lt;=Dashboard!$I$30,"TIER 5","TIER 6"),IF(J27&gt;Dashboard!$H$31,IF(J27&lt;=Dashboard!$I$31,"TIER 6","TIER 6"),"TIER 6")))))))</f>
        <v>Metro</v>
      </c>
      <c r="L27" s="14">
        <f>$J27*Dashboard!$J$37</f>
        <v>259943.10904180814</v>
      </c>
      <c r="M27" s="14">
        <f>$J27*Dashboard!$J$38</f>
        <v>395113.52574354835</v>
      </c>
      <c r="N27" s="14">
        <f>$J27*Dashboard!$J$39</f>
        <v>1559658.6542508488</v>
      </c>
      <c r="O27" s="14">
        <f>$J27*Dashboard!$J$40</f>
        <v>2984146.8917999575</v>
      </c>
      <c r="P27" s="14">
        <f>H27*(1+Dashboard!$L$19)^(Dashboard!$K$36-2019)</f>
        <v>612441.24230215396</v>
      </c>
      <c r="Q27" s="14">
        <f>I27*(1+Dashboard!$L$20)^(Dashboard!$K$36-2019)</f>
        <v>4620840.2408184176</v>
      </c>
      <c r="R27" s="14">
        <f>J27*(1+Dashboard!$L$18)^(Dashboard!$K$36-2019)</f>
        <v>5464056.4011436105</v>
      </c>
      <c r="S27" s="1" t="str">
        <f>IF(R27&gt;Dashboard!$K$26,"Metro",IF(R27&gt;Dashboard!$J$26,IF(R27&lt;=Dashboard!$K$26,"TIER 1","TIER 6"),IF(R27&gt;Dashboard!$J$27,IF(R27&lt;=Dashboard!$K$27,"TIER 2","TIER 6"),IF(R27&gt;Dashboard!$J$28,IF(R27&lt;=Dashboard!$K$28,"TIER 3","TIER 6"),IF(R27&gt;Dashboard!$J$29,IF(R27&lt;=Dashboard!$K$29,"TIER 4","TIER 6"),IF(R27&gt;Dashboard!$J$30,IF(R27&lt;=Dashboard!$K$30,"TIER 5","TIER 6"),IF(R27&gt;Dashboard!$J$31,IF(R27&lt;=Dashboard!$K$31,"TIER 6","TIER 6"),"TIER 6")))))))</f>
        <v>Metro</v>
      </c>
      <c r="T27" s="14">
        <f>$R27*Dashboard!$K$37</f>
        <v>546405.64011436107</v>
      </c>
      <c r="U27" s="14">
        <f>$R27*Dashboard!$K$38</f>
        <v>819608.46017154155</v>
      </c>
      <c r="V27" s="14">
        <f>$R27*Dashboard!$K$39</f>
        <v>1366014.1002859026</v>
      </c>
      <c r="W27" s="14">
        <f>$R27*Dashboard!$K$40</f>
        <v>2732028.2005718052</v>
      </c>
    </row>
    <row r="28" spans="3:32" x14ac:dyDescent="0.55000000000000004">
      <c r="C28" s="1" t="s">
        <v>417</v>
      </c>
      <c r="D28" s="1" t="s">
        <v>59</v>
      </c>
      <c r="E28" s="14">
        <v>1211195</v>
      </c>
      <c r="F28" s="14">
        <v>3568466</v>
      </c>
      <c r="G28" s="14">
        <v>4779661</v>
      </c>
      <c r="H28" s="14">
        <f>E28*(1+Dashboard!$K$19)^(Dashboard!$J$36-2011)</f>
        <v>1419107.9839730391</v>
      </c>
      <c r="I28" s="14">
        <f>F28*(1+Dashboard!$K$20)^(Dashboard!$J$36-2011)</f>
        <v>3720807.7165207299</v>
      </c>
      <c r="J28" s="14">
        <f>G28*(1+Dashboard!$K$18)^(Dashboard!$J$36-2011)</f>
        <v>5175687.9644790152</v>
      </c>
      <c r="K28" s="1" t="str">
        <f>IF(J28&gt;Dashboard!$I$26,"Metro",IF(J28&gt;Dashboard!$H$26,IF(J28&lt;=Dashboard!$I$26,"TIER 1","TIER 6"),IF(J28&gt;Dashboard!$H$27,IF(J28&lt;=Dashboard!$I$27,"TIER 2","TIER 6"),IF(J28&gt;Dashboard!$H$28,IF(J28&lt;=Dashboard!$I$28,"TIER 3","TIER 6"),IF(J28&gt;Dashboard!$H$29,IF(J28&lt;=Dashboard!$I$29,"TIER 4","TIER 6"),IF(J28&gt;Dashboard!$H$30,IF(J28&lt;=Dashboard!$I$30,"TIER 5","TIER 6"),IF(J28&gt;Dashboard!$H$31,IF(J28&lt;=Dashboard!$I$31,"TIER 6","TIER 6"),"TIER 6")))))))</f>
        <v>Metro</v>
      </c>
      <c r="L28" s="14">
        <f>$J28*Dashboard!$J$37</f>
        <v>258784.39822395076</v>
      </c>
      <c r="M28" s="14">
        <f>$J28*Dashboard!$J$38</f>
        <v>393352.28530040517</v>
      </c>
      <c r="N28" s="14">
        <f>$J28*Dashboard!$J$39</f>
        <v>1552706.3893437046</v>
      </c>
      <c r="O28" s="14">
        <f>$J28*Dashboard!$J$40</f>
        <v>2970844.8916109549</v>
      </c>
      <c r="P28" s="14">
        <f>H28*(1+Dashboard!$L$19)^(Dashboard!$K$36-2019)</f>
        <v>1566809.8827724857</v>
      </c>
      <c r="Q28" s="14">
        <f>I28*(1+Dashboard!$L$20)^(Dashboard!$K$36-2019)</f>
        <v>3810244.9474694161</v>
      </c>
      <c r="R28" s="14">
        <f>J28*(1+Dashboard!$L$18)^(Dashboard!$K$36-2019)</f>
        <v>5439700.0668490566</v>
      </c>
      <c r="S28" s="1" t="str">
        <f>IF(R28&gt;Dashboard!$K$26,"Metro",IF(R28&gt;Dashboard!$J$26,IF(R28&lt;=Dashboard!$K$26,"TIER 1","TIER 6"),IF(R28&gt;Dashboard!$J$27,IF(R28&lt;=Dashboard!$K$27,"TIER 2","TIER 6"),IF(R28&gt;Dashboard!$J$28,IF(R28&lt;=Dashboard!$K$28,"TIER 3","TIER 6"),IF(R28&gt;Dashboard!$J$29,IF(R28&lt;=Dashboard!$K$29,"TIER 4","TIER 6"),IF(R28&gt;Dashboard!$J$30,IF(R28&lt;=Dashboard!$K$30,"TIER 5","TIER 6"),IF(R28&gt;Dashboard!$J$31,IF(R28&lt;=Dashboard!$K$31,"TIER 6","TIER 6"),"TIER 6")))))))</f>
        <v>Metro</v>
      </c>
      <c r="T28" s="14">
        <f>$R28*Dashboard!$K$37</f>
        <v>543970.00668490573</v>
      </c>
      <c r="U28" s="14">
        <f>$R28*Dashboard!$K$38</f>
        <v>815955.01002735842</v>
      </c>
      <c r="V28" s="14">
        <f>$R28*Dashboard!$K$39</f>
        <v>1359925.0167122642</v>
      </c>
      <c r="W28" s="14">
        <f>$R28*Dashboard!$K$40</f>
        <v>2719850.0334245283</v>
      </c>
    </row>
    <row r="29" spans="3:32" x14ac:dyDescent="0.55000000000000004">
      <c r="C29" s="1" t="s">
        <v>611</v>
      </c>
      <c r="D29" s="1" t="s">
        <v>47</v>
      </c>
      <c r="E29" s="14">
        <v>1573623</v>
      </c>
      <c r="F29" s="14">
        <v>3198383</v>
      </c>
      <c r="G29" s="14">
        <v>4772006</v>
      </c>
      <c r="H29" s="14">
        <f>E29*(1+Dashboard!$K$19)^(Dashboard!$J$36-2011)</f>
        <v>1843750.1501109281</v>
      </c>
      <c r="I29" s="14">
        <f>F29*(1+Dashboard!$K$20)^(Dashboard!$J$36-2011)</f>
        <v>3334925.4684754522</v>
      </c>
      <c r="J29" s="14">
        <f>G29*(1+Dashboard!$K$18)^(Dashboard!$J$36-2011)</f>
        <v>5167398.6963974331</v>
      </c>
      <c r="K29" s="1" t="str">
        <f>IF(J29&gt;Dashboard!$I$26,"Metro",IF(J29&gt;Dashboard!$H$26,IF(J29&lt;=Dashboard!$I$26,"TIER 1","TIER 6"),IF(J29&gt;Dashboard!$H$27,IF(J29&lt;=Dashboard!$I$27,"TIER 2","TIER 6"),IF(J29&gt;Dashboard!$H$28,IF(J29&lt;=Dashboard!$I$28,"TIER 3","TIER 6"),IF(J29&gt;Dashboard!$H$29,IF(J29&lt;=Dashboard!$I$29,"TIER 4","TIER 6"),IF(J29&gt;Dashboard!$H$30,IF(J29&lt;=Dashboard!$I$30,"TIER 5","TIER 6"),IF(J29&gt;Dashboard!$H$31,IF(J29&lt;=Dashboard!$I$31,"TIER 6","TIER 6"),"TIER 6")))))))</f>
        <v>Metro</v>
      </c>
      <c r="L29" s="14">
        <f>$J29*Dashboard!$J$37</f>
        <v>258369.93481987168</v>
      </c>
      <c r="M29" s="14">
        <f>$J29*Dashboard!$J$38</f>
        <v>392722.30092620489</v>
      </c>
      <c r="N29" s="14">
        <f>$J29*Dashboard!$J$39</f>
        <v>1550219.6089192298</v>
      </c>
      <c r="O29" s="14">
        <f>$J29*Dashboard!$J$40</f>
        <v>2966086.8517321269</v>
      </c>
      <c r="P29" s="14">
        <f>H29*(1+Dashboard!$L$19)^(Dashboard!$K$36-2019)</f>
        <v>2035649.1466345941</v>
      </c>
      <c r="Q29" s="14">
        <f>I29*(1+Dashboard!$L$20)^(Dashboard!$K$36-2019)</f>
        <v>3415087.2295888695</v>
      </c>
      <c r="R29" s="14">
        <f>J29*(1+Dashboard!$L$18)^(Dashboard!$K$36-2019)</f>
        <v>5430987.9627873404</v>
      </c>
      <c r="S29" s="1" t="str">
        <f>IF(R29&gt;Dashboard!$K$26,"Metro",IF(R29&gt;Dashboard!$J$26,IF(R29&lt;=Dashboard!$K$26,"TIER 1","TIER 6"),IF(R29&gt;Dashboard!$J$27,IF(R29&lt;=Dashboard!$K$27,"TIER 2","TIER 6"),IF(R29&gt;Dashboard!$J$28,IF(R29&lt;=Dashboard!$K$28,"TIER 3","TIER 6"),IF(R29&gt;Dashboard!$J$29,IF(R29&lt;=Dashboard!$K$29,"TIER 4","TIER 6"),IF(R29&gt;Dashboard!$J$30,IF(R29&lt;=Dashboard!$K$30,"TIER 5","TIER 6"),IF(R29&gt;Dashboard!$J$31,IF(R29&lt;=Dashboard!$K$31,"TIER 6","TIER 6"),"TIER 6")))))))</f>
        <v>Metro</v>
      </c>
      <c r="T29" s="14">
        <f>$R29*Dashboard!$K$37</f>
        <v>543098.79627873411</v>
      </c>
      <c r="U29" s="14">
        <f>$R29*Dashboard!$K$38</f>
        <v>814648.19441810099</v>
      </c>
      <c r="V29" s="14">
        <f>$R29*Dashboard!$K$39</f>
        <v>1357746.9906968351</v>
      </c>
      <c r="W29" s="14">
        <f>$R29*Dashboard!$K$40</f>
        <v>2715493.9813936702</v>
      </c>
    </row>
    <row r="30" spans="3:32" x14ac:dyDescent="0.55000000000000004">
      <c r="C30" s="1" t="s">
        <v>611</v>
      </c>
      <c r="D30" s="1" t="s">
        <v>9</v>
      </c>
      <c r="E30" s="14">
        <v>3162547</v>
      </c>
      <c r="F30" s="14">
        <v>1519098</v>
      </c>
      <c r="G30" s="14">
        <v>4681645</v>
      </c>
      <c r="H30" s="14">
        <f>E30*(1+Dashboard!$K$19)^(Dashboard!$J$36-2011)</f>
        <v>3705427.860410572</v>
      </c>
      <c r="I30" s="14">
        <f>F30*(1+Dashboard!$K$20)^(Dashboard!$J$36-2011)</f>
        <v>1583949.9551211102</v>
      </c>
      <c r="J30" s="14">
        <f>G30*(1+Dashboard!$K$18)^(Dashboard!$J$36-2011)</f>
        <v>5069550.6816201741</v>
      </c>
      <c r="K30" s="1" t="str">
        <f>IF(J30&gt;Dashboard!$I$26,"Metro",IF(J30&gt;Dashboard!$H$26,IF(J30&lt;=Dashboard!$I$26,"TIER 1","TIER 6"),IF(J30&gt;Dashboard!$H$27,IF(J30&lt;=Dashboard!$I$27,"TIER 2","TIER 6"),IF(J30&gt;Dashboard!$H$28,IF(J30&lt;=Dashboard!$I$28,"TIER 3","TIER 6"),IF(J30&gt;Dashboard!$H$29,IF(J30&lt;=Dashboard!$I$29,"TIER 4","TIER 6"),IF(J30&gt;Dashboard!$H$30,IF(J30&lt;=Dashboard!$I$30,"TIER 5","TIER 6"),IF(J30&gt;Dashboard!$H$31,IF(J30&lt;=Dashboard!$I$31,"TIER 6","TIER 6"),"TIER 6")))))))</f>
        <v>Metro</v>
      </c>
      <c r="L30" s="14">
        <f>$J30*Dashboard!$J$37</f>
        <v>253477.53408100872</v>
      </c>
      <c r="M30" s="14">
        <f>$J30*Dashboard!$J$38</f>
        <v>385285.85180313321</v>
      </c>
      <c r="N30" s="14">
        <f>$J30*Dashboard!$J$39</f>
        <v>1520865.2044860523</v>
      </c>
      <c r="O30" s="14">
        <f>$J30*Dashboard!$J$40</f>
        <v>2909922.09124998</v>
      </c>
      <c r="P30" s="14">
        <f>H30*(1+Dashboard!$L$19)^(Dashboard!$K$36-2019)</f>
        <v>4091091.7683217619</v>
      </c>
      <c r="Q30" s="14">
        <f>I30*(1+Dashboard!$L$20)^(Dashboard!$K$36-2019)</f>
        <v>1622023.4350589006</v>
      </c>
      <c r="R30" s="14">
        <f>J30*(1+Dashboard!$L$18)^(Dashboard!$K$36-2019)</f>
        <v>5328148.7158741076</v>
      </c>
      <c r="S30" s="1" t="str">
        <f>IF(R30&gt;Dashboard!$K$26,"Metro",IF(R30&gt;Dashboard!$J$26,IF(R30&lt;=Dashboard!$K$26,"TIER 1","TIER 6"),IF(R30&gt;Dashboard!$J$27,IF(R30&lt;=Dashboard!$K$27,"TIER 2","TIER 6"),IF(R30&gt;Dashboard!$J$28,IF(R30&lt;=Dashboard!$K$28,"TIER 3","TIER 6"),IF(R30&gt;Dashboard!$J$29,IF(R30&lt;=Dashboard!$K$29,"TIER 4","TIER 6"),IF(R30&gt;Dashboard!$J$30,IF(R30&lt;=Dashboard!$K$30,"TIER 5","TIER 6"),IF(R30&gt;Dashboard!$J$31,IF(R30&lt;=Dashboard!$K$31,"TIER 6","TIER 6"),"TIER 6")))))))</f>
        <v>Metro</v>
      </c>
      <c r="T30" s="14">
        <f>$R30*Dashboard!$K$37</f>
        <v>532814.8715874108</v>
      </c>
      <c r="U30" s="14">
        <f>$R30*Dashboard!$K$38</f>
        <v>799222.30738111609</v>
      </c>
      <c r="V30" s="14">
        <f>$R30*Dashboard!$K$39</f>
        <v>1332037.1789685269</v>
      </c>
      <c r="W30" s="14">
        <f>$R30*Dashboard!$K$40</f>
        <v>2664074.3579370538</v>
      </c>
    </row>
    <row r="31" spans="3:32" x14ac:dyDescent="0.55000000000000004">
      <c r="C31" s="1" t="s">
        <v>469</v>
      </c>
      <c r="D31" s="1" t="s">
        <v>8</v>
      </c>
      <c r="E31" s="14">
        <v>3178759</v>
      </c>
      <c r="F31" s="14">
        <v>1474811</v>
      </c>
      <c r="G31" s="14">
        <v>4653570</v>
      </c>
      <c r="H31" s="14">
        <f>E31*(1+Dashboard!$K$19)^(Dashboard!$J$36-2011)</f>
        <v>3724422.8022953807</v>
      </c>
      <c r="I31" s="14">
        <f>F31*(1+Dashboard!$K$20)^(Dashboard!$J$36-2011)</f>
        <v>1537772.2946525635</v>
      </c>
      <c r="J31" s="14">
        <f>G31*(1+Dashboard!$K$18)^(Dashboard!$J$36-2011)</f>
        <v>5039149.4796096655</v>
      </c>
      <c r="K31" s="1" t="str">
        <f>IF(J31&gt;Dashboard!$I$26,"Metro",IF(J31&gt;Dashboard!$H$26,IF(J31&lt;=Dashboard!$I$26,"TIER 1","TIER 6"),IF(J31&gt;Dashboard!$H$27,IF(J31&lt;=Dashboard!$I$27,"TIER 2","TIER 6"),IF(J31&gt;Dashboard!$H$28,IF(J31&lt;=Dashboard!$I$28,"TIER 3","TIER 6"),IF(J31&gt;Dashboard!$H$29,IF(J31&lt;=Dashboard!$I$29,"TIER 4","TIER 6"),IF(J31&gt;Dashboard!$H$30,IF(J31&lt;=Dashboard!$I$30,"TIER 5","TIER 6"),IF(J31&gt;Dashboard!$H$31,IF(J31&lt;=Dashboard!$I$31,"TIER 6","TIER 6"),"TIER 6")))))))</f>
        <v>Metro</v>
      </c>
      <c r="L31" s="14">
        <f>$J31*Dashboard!$J$37</f>
        <v>251957.47398048328</v>
      </c>
      <c r="M31" s="14">
        <f>$J31*Dashboard!$J$38</f>
        <v>382975.36045033456</v>
      </c>
      <c r="N31" s="14">
        <f>$J31*Dashboard!$J$39</f>
        <v>1511744.8438828995</v>
      </c>
      <c r="O31" s="14">
        <f>$J31*Dashboard!$J$40</f>
        <v>2892471.8012959482</v>
      </c>
      <c r="P31" s="14">
        <f>H31*(1+Dashboard!$L$19)^(Dashboard!$K$36-2019)</f>
        <v>4112063.7190146786</v>
      </c>
      <c r="Q31" s="14">
        <f>I31*(1+Dashboard!$L$20)^(Dashboard!$K$36-2019)</f>
        <v>1574735.7999830509</v>
      </c>
      <c r="R31" s="14">
        <f>J31*(1+Dashboard!$L$18)^(Dashboard!$K$36-2019)</f>
        <v>5296196.7470259434</v>
      </c>
      <c r="S31" s="1" t="str">
        <f>IF(R31&gt;Dashboard!$K$26,"Metro",IF(R31&gt;Dashboard!$J$26,IF(R31&lt;=Dashboard!$K$26,"TIER 1","TIER 6"),IF(R31&gt;Dashboard!$J$27,IF(R31&lt;=Dashboard!$K$27,"TIER 2","TIER 6"),IF(R31&gt;Dashboard!$J$28,IF(R31&lt;=Dashboard!$K$28,"TIER 3","TIER 6"),IF(R31&gt;Dashboard!$J$29,IF(R31&lt;=Dashboard!$K$29,"TIER 4","TIER 6"),IF(R31&gt;Dashboard!$J$30,IF(R31&lt;=Dashboard!$K$30,"TIER 5","TIER 6"),IF(R31&gt;Dashboard!$J$31,IF(R31&lt;=Dashboard!$K$31,"TIER 6","TIER 6"),"TIER 6")))))))</f>
        <v>Metro</v>
      </c>
      <c r="T31" s="14">
        <f>$R31*Dashboard!$K$37</f>
        <v>529619.67470259441</v>
      </c>
      <c r="U31" s="14">
        <f>$R31*Dashboard!$K$38</f>
        <v>794429.51205389143</v>
      </c>
      <c r="V31" s="14">
        <f>$R31*Dashboard!$K$39</f>
        <v>1324049.1867564858</v>
      </c>
      <c r="W31" s="14">
        <f>$R31*Dashboard!$K$40</f>
        <v>2648098.3735129717</v>
      </c>
    </row>
    <row r="32" spans="3:32" x14ac:dyDescent="0.55000000000000004">
      <c r="C32" s="1" t="s">
        <v>588</v>
      </c>
      <c r="D32" s="1" t="s">
        <v>2</v>
      </c>
      <c r="E32" s="14">
        <v>4646732</v>
      </c>
      <c r="F32" s="14">
        <v>0</v>
      </c>
      <c r="G32" s="14">
        <v>4646732</v>
      </c>
      <c r="H32" s="14">
        <f>E32*(1+Dashboard!$K$19)^(Dashboard!$J$36-2011)</f>
        <v>5444387.1388034197</v>
      </c>
      <c r="I32" s="14">
        <f>F32*(1+Dashboard!$K$20)^(Dashboard!$J$36-2011)</f>
        <v>0</v>
      </c>
      <c r="J32" s="14">
        <f>G32*(1+Dashboard!$K$18)^(Dashboard!$J$36-2011)</f>
        <v>5031744.9054565802</v>
      </c>
      <c r="K32" s="1" t="str">
        <f>IF(J32&gt;Dashboard!$I$26,"Metro",IF(J32&gt;Dashboard!$H$26,IF(J32&lt;=Dashboard!$I$26,"TIER 1","TIER 6"),IF(J32&gt;Dashboard!$H$27,IF(J32&lt;=Dashboard!$I$27,"TIER 2","TIER 6"),IF(J32&gt;Dashboard!$H$28,IF(J32&lt;=Dashboard!$I$28,"TIER 3","TIER 6"),IF(J32&gt;Dashboard!$H$29,IF(J32&lt;=Dashboard!$I$29,"TIER 4","TIER 6"),IF(J32&gt;Dashboard!$H$30,IF(J32&lt;=Dashboard!$I$30,"TIER 5","TIER 6"),IF(J32&gt;Dashboard!$H$31,IF(J32&lt;=Dashboard!$I$31,"TIER 6","TIER 6"),"TIER 6")))))))</f>
        <v>Metro</v>
      </c>
      <c r="L32" s="14">
        <f>$J32*Dashboard!$J$37</f>
        <v>251587.24527282902</v>
      </c>
      <c r="M32" s="14">
        <f>$J32*Dashboard!$J$38</f>
        <v>382412.61281470011</v>
      </c>
      <c r="N32" s="14">
        <f>$J32*Dashboard!$J$39</f>
        <v>1509523.471636974</v>
      </c>
      <c r="O32" s="14">
        <f>$J32*Dashboard!$J$40</f>
        <v>2888221.5757320775</v>
      </c>
      <c r="P32" s="14">
        <f>H32*(1+Dashboard!$L$19)^(Dashboard!$K$36-2019)</f>
        <v>6011043.3251418294</v>
      </c>
      <c r="Q32" s="14">
        <f>I32*(1+Dashboard!$L$20)^(Dashboard!$K$36-2019)</f>
        <v>0</v>
      </c>
      <c r="R32" s="14">
        <f>J32*(1+Dashboard!$L$18)^(Dashboard!$K$36-2019)</f>
        <v>5288414.4651743397</v>
      </c>
      <c r="S32" s="1" t="str">
        <f>IF(R32&gt;Dashboard!$K$26,"Metro",IF(R32&gt;Dashboard!$J$26,IF(R32&lt;=Dashboard!$K$26,"TIER 1","TIER 6"),IF(R32&gt;Dashboard!$J$27,IF(R32&lt;=Dashboard!$K$27,"TIER 2","TIER 6"),IF(R32&gt;Dashboard!$J$28,IF(R32&lt;=Dashboard!$K$28,"TIER 3","TIER 6"),IF(R32&gt;Dashboard!$J$29,IF(R32&lt;=Dashboard!$K$29,"TIER 4","TIER 6"),IF(R32&gt;Dashboard!$J$30,IF(R32&lt;=Dashboard!$K$30,"TIER 5","TIER 6"),IF(R32&gt;Dashboard!$J$31,IF(R32&lt;=Dashboard!$K$31,"TIER 6","TIER 6"),"TIER 6")))))))</f>
        <v>Metro</v>
      </c>
      <c r="T32" s="14">
        <f>$R32*Dashboard!$K$37</f>
        <v>528841.44651743397</v>
      </c>
      <c r="U32" s="14">
        <f>$R32*Dashboard!$K$38</f>
        <v>793262.16977615096</v>
      </c>
      <c r="V32" s="14">
        <f>$R32*Dashboard!$K$39</f>
        <v>1322103.6162935849</v>
      </c>
      <c r="W32" s="14">
        <f>$R32*Dashboard!$K$40</f>
        <v>2644207.2325871699</v>
      </c>
    </row>
    <row r="33" spans="3:23" x14ac:dyDescent="0.55000000000000004">
      <c r="C33" s="1" t="s">
        <v>611</v>
      </c>
      <c r="D33" s="1" t="s">
        <v>220</v>
      </c>
      <c r="E33" s="14">
        <v>393401</v>
      </c>
      <c r="F33" s="14">
        <v>4220512</v>
      </c>
      <c r="G33" s="14">
        <v>4613913</v>
      </c>
      <c r="H33" s="14">
        <f>E33*(1+Dashboard!$K$19)^(Dashboard!$J$36-2011)</f>
        <v>460931.97214567225</v>
      </c>
      <c r="I33" s="14">
        <f>F33*(1+Dashboard!$K$20)^(Dashboard!$J$36-2011)</f>
        <v>4400690.2734307516</v>
      </c>
      <c r="J33" s="14">
        <f>G33*(1+Dashboard!$K$18)^(Dashboard!$J$36-2011)</f>
        <v>4996206.6312345723</v>
      </c>
      <c r="K33" s="1" t="str">
        <f>IF(J33&gt;Dashboard!$I$26,"Metro",IF(J33&gt;Dashboard!$H$26,IF(J33&lt;=Dashboard!$I$26,"TIER 1","TIER 6"),IF(J33&gt;Dashboard!$H$27,IF(J33&lt;=Dashboard!$I$27,"TIER 2","TIER 6"),IF(J33&gt;Dashboard!$H$28,IF(J33&lt;=Dashboard!$I$28,"TIER 3","TIER 6"),IF(J33&gt;Dashboard!$H$29,IF(J33&lt;=Dashboard!$I$29,"TIER 4","TIER 6"),IF(J33&gt;Dashboard!$H$30,IF(J33&lt;=Dashboard!$I$30,"TIER 5","TIER 6"),IF(J33&gt;Dashboard!$H$31,IF(J33&lt;=Dashboard!$I$31,"TIER 6","TIER 6"),"TIER 6")))))))</f>
        <v>TIER 1</v>
      </c>
      <c r="L33" s="14">
        <f>$J33*Dashboard!$J$37</f>
        <v>249810.33156172861</v>
      </c>
      <c r="M33" s="14">
        <f>$J33*Dashboard!$J$38</f>
        <v>379711.70397382748</v>
      </c>
      <c r="N33" s="14">
        <f>$J33*Dashboard!$J$39</f>
        <v>1498861.9893703717</v>
      </c>
      <c r="O33" s="14">
        <f>$J33*Dashboard!$J$40</f>
        <v>2867822.6063286448</v>
      </c>
      <c r="P33" s="14">
        <f>H33*(1+Dashboard!$L$19)^(Dashboard!$K$36-2019)</f>
        <v>508906.14202715387</v>
      </c>
      <c r="Q33" s="14">
        <f>I33*(1+Dashboard!$L$20)^(Dashboard!$K$36-2019)</f>
        <v>4506469.8735350268</v>
      </c>
      <c r="R33" s="14">
        <f>J33*(1+Dashboard!$L$18)^(Dashboard!$K$36-2019)</f>
        <v>5251063.3818037994</v>
      </c>
      <c r="S33" s="1" t="str">
        <f>IF(R33&gt;Dashboard!$K$26,"Metro",IF(R33&gt;Dashboard!$J$26,IF(R33&lt;=Dashboard!$K$26,"TIER 1","TIER 6"),IF(R33&gt;Dashboard!$J$27,IF(R33&lt;=Dashboard!$K$27,"TIER 2","TIER 6"),IF(R33&gt;Dashboard!$J$28,IF(R33&lt;=Dashboard!$K$28,"TIER 3","TIER 6"),IF(R33&gt;Dashboard!$J$29,IF(R33&lt;=Dashboard!$K$29,"TIER 4","TIER 6"),IF(R33&gt;Dashboard!$J$30,IF(R33&lt;=Dashboard!$K$30,"TIER 5","TIER 6"),IF(R33&gt;Dashboard!$J$31,IF(R33&lt;=Dashboard!$K$31,"TIER 6","TIER 6"),"TIER 6")))))))</f>
        <v>Metro</v>
      </c>
      <c r="T33" s="14">
        <f>$R33*Dashboard!$K$37</f>
        <v>525106.33818037994</v>
      </c>
      <c r="U33" s="14">
        <f>$R33*Dashboard!$K$38</f>
        <v>787659.50727056991</v>
      </c>
      <c r="V33" s="14">
        <f>$R33*Dashboard!$K$39</f>
        <v>1312765.8454509499</v>
      </c>
      <c r="W33" s="14">
        <f>$R33*Dashboard!$K$40</f>
        <v>2625531.6909018997</v>
      </c>
    </row>
    <row r="34" spans="3:23" x14ac:dyDescent="0.55000000000000004">
      <c r="C34" s="1" t="s">
        <v>611</v>
      </c>
      <c r="D34" s="1" t="s">
        <v>7</v>
      </c>
      <c r="E34" s="14">
        <v>3038996</v>
      </c>
      <c r="F34" s="14">
        <v>1550842</v>
      </c>
      <c r="G34" s="14">
        <v>4589838</v>
      </c>
      <c r="H34" s="14">
        <f>E34*(1+Dashboard!$K$19)^(Dashboard!$J$36-2011)</f>
        <v>3560668.172228361</v>
      </c>
      <c r="I34" s="14">
        <f>F34*(1+Dashboard!$K$20)^(Dashboard!$J$36-2011)</f>
        <v>1617049.1412008526</v>
      </c>
      <c r="J34" s="14">
        <f>G34*(1+Dashboard!$K$18)^(Dashboard!$J$36-2011)</f>
        <v>4970136.8560465761</v>
      </c>
      <c r="K34" s="1" t="str">
        <f>IF(J34&gt;Dashboard!$I$26,"Metro",IF(J34&gt;Dashboard!$H$26,IF(J34&lt;=Dashboard!$I$26,"TIER 1","TIER 6"),IF(J34&gt;Dashboard!$H$27,IF(J34&lt;=Dashboard!$I$27,"TIER 2","TIER 6"),IF(J34&gt;Dashboard!$H$28,IF(J34&lt;=Dashboard!$I$28,"TIER 3","TIER 6"),IF(J34&gt;Dashboard!$H$29,IF(J34&lt;=Dashboard!$I$29,"TIER 4","TIER 6"),IF(J34&gt;Dashboard!$H$30,IF(J34&lt;=Dashboard!$I$30,"TIER 5","TIER 6"),IF(J34&gt;Dashboard!$H$31,IF(J34&lt;=Dashboard!$I$31,"TIER 6","TIER 6"),"TIER 6")))))))</f>
        <v>TIER 1</v>
      </c>
      <c r="L34" s="14">
        <f>$J34*Dashboard!$J$37</f>
        <v>248506.84280232881</v>
      </c>
      <c r="M34" s="14">
        <f>$J34*Dashboard!$J$38</f>
        <v>377730.40105953976</v>
      </c>
      <c r="N34" s="14">
        <f>$J34*Dashboard!$J$39</f>
        <v>1491041.0568139728</v>
      </c>
      <c r="O34" s="14">
        <f>$J34*Dashboard!$J$40</f>
        <v>2852858.555370735</v>
      </c>
      <c r="P34" s="14">
        <f>H34*(1+Dashboard!$L$19)^(Dashboard!$K$36-2019)</f>
        <v>3931265.3755225646</v>
      </c>
      <c r="Q34" s="14">
        <f>I34*(1+Dashboard!$L$20)^(Dashboard!$K$36-2019)</f>
        <v>1655918.2278388988</v>
      </c>
      <c r="R34" s="14">
        <f>J34*(1+Dashboard!$L$18)^(Dashboard!$K$36-2019)</f>
        <v>5223663.7860773681</v>
      </c>
      <c r="S34" s="1" t="str">
        <f>IF(R34&gt;Dashboard!$K$26,"Metro",IF(R34&gt;Dashboard!$J$26,IF(R34&lt;=Dashboard!$K$26,"TIER 1","TIER 6"),IF(R34&gt;Dashboard!$J$27,IF(R34&lt;=Dashboard!$K$27,"TIER 2","TIER 6"),IF(R34&gt;Dashboard!$J$28,IF(R34&lt;=Dashboard!$K$28,"TIER 3","TIER 6"),IF(R34&gt;Dashboard!$J$29,IF(R34&lt;=Dashboard!$K$29,"TIER 4","TIER 6"),IF(R34&gt;Dashboard!$J$30,IF(R34&lt;=Dashboard!$K$30,"TIER 5","TIER 6"),IF(R34&gt;Dashboard!$J$31,IF(R34&lt;=Dashboard!$K$31,"TIER 6","TIER 6"),"TIER 6")))))))</f>
        <v>Metro</v>
      </c>
      <c r="T34" s="14">
        <f>$R34*Dashboard!$K$37</f>
        <v>522366.37860773684</v>
      </c>
      <c r="U34" s="14">
        <f>$R34*Dashboard!$K$38</f>
        <v>783549.56791160523</v>
      </c>
      <c r="V34" s="14">
        <f>$R34*Dashboard!$K$39</f>
        <v>1305915.946519342</v>
      </c>
      <c r="W34" s="14">
        <f>$R34*Dashboard!$K$40</f>
        <v>2611831.893038684</v>
      </c>
    </row>
    <row r="35" spans="3:23" x14ac:dyDescent="0.55000000000000004">
      <c r="C35" s="1" t="s">
        <v>611</v>
      </c>
      <c r="D35" s="1" t="s">
        <v>628</v>
      </c>
      <c r="E35" s="14">
        <v>3015645</v>
      </c>
      <c r="F35" s="14">
        <v>1565623</v>
      </c>
      <c r="G35" s="14">
        <v>4581268</v>
      </c>
      <c r="H35" s="14">
        <f>E35*(1+Dashboard!$K$19)^(Dashboard!$J$36-2011)</f>
        <v>3533308.7540225768</v>
      </c>
      <c r="I35" s="14">
        <f>F35*(1+Dashboard!$K$20)^(Dashboard!$J$36-2011)</f>
        <v>1632461.1582574516</v>
      </c>
      <c r="J35" s="14">
        <f>G35*(1+Dashboard!$K$18)^(Dashboard!$J$36-2011)</f>
        <v>4960856.7740793442</v>
      </c>
      <c r="K35" s="1" t="str">
        <f>IF(J35&gt;Dashboard!$I$26,"Metro",IF(J35&gt;Dashboard!$H$26,IF(J35&lt;=Dashboard!$I$26,"TIER 1","TIER 6"),IF(J35&gt;Dashboard!$H$27,IF(J35&lt;=Dashboard!$I$27,"TIER 2","TIER 6"),IF(J35&gt;Dashboard!$H$28,IF(J35&lt;=Dashboard!$I$28,"TIER 3","TIER 6"),IF(J35&gt;Dashboard!$H$29,IF(J35&lt;=Dashboard!$I$29,"TIER 4","TIER 6"),IF(J35&gt;Dashboard!$H$30,IF(J35&lt;=Dashboard!$I$30,"TIER 5","TIER 6"),IF(J35&gt;Dashboard!$H$31,IF(J35&lt;=Dashboard!$I$31,"TIER 6","TIER 6"),"TIER 6")))))))</f>
        <v>TIER 1</v>
      </c>
      <c r="L35" s="14">
        <f>$J35*Dashboard!$J$37</f>
        <v>248042.83870396722</v>
      </c>
      <c r="M35" s="14">
        <f>$J35*Dashboard!$J$38</f>
        <v>377025.11483003013</v>
      </c>
      <c r="N35" s="14">
        <f>$J35*Dashboard!$J$39</f>
        <v>1488257.0322238032</v>
      </c>
      <c r="O35" s="14">
        <f>$J35*Dashboard!$J$40</f>
        <v>2847531.788321544</v>
      </c>
      <c r="P35" s="14">
        <f>H35*(1+Dashboard!$L$19)^(Dashboard!$K$36-2019)</f>
        <v>3901058.3670948381</v>
      </c>
      <c r="Q35" s="14">
        <f>I35*(1+Dashboard!$L$20)^(Dashboard!$K$36-2019)</f>
        <v>1671700.7042779475</v>
      </c>
      <c r="R35" s="14">
        <f>J35*(1+Dashboard!$L$18)^(Dashboard!$K$36-2019)</f>
        <v>5213910.3266640557</v>
      </c>
      <c r="S35" s="1" t="str">
        <f>IF(R35&gt;Dashboard!$K$26,"Metro",IF(R35&gt;Dashboard!$J$26,IF(R35&lt;=Dashboard!$K$26,"TIER 1","TIER 6"),IF(R35&gt;Dashboard!$J$27,IF(R35&lt;=Dashboard!$K$27,"TIER 2","TIER 6"),IF(R35&gt;Dashboard!$J$28,IF(R35&lt;=Dashboard!$K$28,"TIER 3","TIER 6"),IF(R35&gt;Dashboard!$J$29,IF(R35&lt;=Dashboard!$K$29,"TIER 4","TIER 6"),IF(R35&gt;Dashboard!$J$30,IF(R35&lt;=Dashboard!$K$30,"TIER 5","TIER 6"),IF(R35&gt;Dashboard!$J$31,IF(R35&lt;=Dashboard!$K$31,"TIER 6","TIER 6"),"TIER 6")))))))</f>
        <v>Metro</v>
      </c>
      <c r="T35" s="14">
        <f>$R35*Dashboard!$K$37</f>
        <v>521391.0326664056</v>
      </c>
      <c r="U35" s="14">
        <f>$R35*Dashboard!$K$38</f>
        <v>782086.54899960838</v>
      </c>
      <c r="V35" s="14">
        <f>$R35*Dashboard!$K$39</f>
        <v>1303477.5816660139</v>
      </c>
      <c r="W35" s="14">
        <f>$R35*Dashboard!$K$40</f>
        <v>2606955.1633320278</v>
      </c>
    </row>
    <row r="36" spans="3:23" x14ac:dyDescent="0.55000000000000004">
      <c r="C36" s="1" t="s">
        <v>469</v>
      </c>
      <c r="D36" s="1" t="s">
        <v>87</v>
      </c>
      <c r="E36" s="14">
        <v>912617</v>
      </c>
      <c r="F36" s="14">
        <v>3630542</v>
      </c>
      <c r="G36" s="14">
        <v>4543159</v>
      </c>
      <c r="H36" s="14">
        <f>E36*(1+Dashboard!$K$19)^(Dashboard!$J$36-2011)</f>
        <v>1069276.2693121445</v>
      </c>
      <c r="I36" s="14">
        <f>F36*(1+Dashboard!$K$20)^(Dashboard!$J$36-2011)</f>
        <v>3785533.8088558512</v>
      </c>
      <c r="J36" s="14">
        <f>G36*(1+Dashboard!$K$18)^(Dashboard!$J$36-2011)</f>
        <v>4919590.1878845636</v>
      </c>
      <c r="K36" s="1" t="str">
        <f>IF(J36&gt;Dashboard!$I$26,"Metro",IF(J36&gt;Dashboard!$H$26,IF(J36&lt;=Dashboard!$I$26,"TIER 1","TIER 6"),IF(J36&gt;Dashboard!$H$27,IF(J36&lt;=Dashboard!$I$27,"TIER 2","TIER 6"),IF(J36&gt;Dashboard!$H$28,IF(J36&lt;=Dashboard!$I$28,"TIER 3","TIER 6"),IF(J36&gt;Dashboard!$H$29,IF(J36&lt;=Dashboard!$I$29,"TIER 4","TIER 6"),IF(J36&gt;Dashboard!$H$30,IF(J36&lt;=Dashboard!$I$30,"TIER 5","TIER 6"),IF(J36&gt;Dashboard!$H$31,IF(J36&lt;=Dashboard!$I$31,"TIER 6","TIER 6"),"TIER 6")))))))</f>
        <v>TIER 1</v>
      </c>
      <c r="L36" s="14">
        <f>$J36*Dashboard!$J$37</f>
        <v>245979.5093942282</v>
      </c>
      <c r="M36" s="14">
        <f>$J36*Dashboard!$J$38</f>
        <v>373888.8542792268</v>
      </c>
      <c r="N36" s="14">
        <f>$J36*Dashboard!$J$39</f>
        <v>1475877.0563653691</v>
      </c>
      <c r="O36" s="14">
        <f>$J36*Dashboard!$J$40</f>
        <v>2823844.7678457396</v>
      </c>
      <c r="P36" s="14">
        <f>H36*(1+Dashboard!$L$19)^(Dashboard!$K$36-2019)</f>
        <v>1180567.4022648521</v>
      </c>
      <c r="Q36" s="14">
        <f>I36*(1+Dashboard!$L$20)^(Dashboard!$K$36-2019)</f>
        <v>3876526.8639453226</v>
      </c>
      <c r="R36" s="14">
        <f>J36*(1+Dashboard!$L$18)^(Dashboard!$K$36-2019)</f>
        <v>5170538.7298400234</v>
      </c>
      <c r="S36" s="1" t="str">
        <f>IF(R36&gt;Dashboard!$K$26,"Metro",IF(R36&gt;Dashboard!$J$26,IF(R36&lt;=Dashboard!$K$26,"TIER 1","TIER 6"),IF(R36&gt;Dashboard!$J$27,IF(R36&lt;=Dashboard!$K$27,"TIER 2","TIER 6"),IF(R36&gt;Dashboard!$J$28,IF(R36&lt;=Dashboard!$K$28,"TIER 3","TIER 6"),IF(R36&gt;Dashboard!$J$29,IF(R36&lt;=Dashboard!$K$29,"TIER 4","TIER 6"),IF(R36&gt;Dashboard!$J$30,IF(R36&lt;=Dashboard!$K$30,"TIER 5","TIER 6"),IF(R36&gt;Dashboard!$J$31,IF(R36&lt;=Dashboard!$K$31,"TIER 6","TIER 6"),"TIER 6")))))))</f>
        <v>Metro</v>
      </c>
      <c r="T36" s="14">
        <f>$R36*Dashboard!$K$37</f>
        <v>517053.87298400234</v>
      </c>
      <c r="U36" s="14">
        <f>$R36*Dashboard!$K$38</f>
        <v>775580.80947600352</v>
      </c>
      <c r="V36" s="14">
        <f>$R36*Dashboard!$K$39</f>
        <v>1292634.6824600059</v>
      </c>
      <c r="W36" s="14">
        <f>$R36*Dashboard!$K$40</f>
        <v>2585269.3649200117</v>
      </c>
    </row>
    <row r="37" spans="3:23" x14ac:dyDescent="0.55000000000000004">
      <c r="C37" s="1" t="s">
        <v>243</v>
      </c>
      <c r="D37" s="1" t="s">
        <v>245</v>
      </c>
      <c r="E37" s="14">
        <v>1843660</v>
      </c>
      <c r="F37" s="14">
        <v>2673738</v>
      </c>
      <c r="G37" s="14">
        <v>4517398</v>
      </c>
      <c r="H37" s="14">
        <f>E37*(1+Dashboard!$K$19)^(Dashboard!$J$36-2011)</f>
        <v>2160141.5343786366</v>
      </c>
      <c r="I37" s="14">
        <f>F37*(1+Dashboard!$K$20)^(Dashboard!$J$36-2011)</f>
        <v>2787882.7995992405</v>
      </c>
      <c r="J37" s="14">
        <f>G37*(1+Dashboard!$K$18)^(Dashboard!$J$36-2011)</f>
        <v>4891694.7162908781</v>
      </c>
      <c r="K37" s="1" t="str">
        <f>IF(J37&gt;Dashboard!$I$26,"Metro",IF(J37&gt;Dashboard!$H$26,IF(J37&lt;=Dashboard!$I$26,"TIER 1","TIER 6"),IF(J37&gt;Dashboard!$H$27,IF(J37&lt;=Dashboard!$I$27,"TIER 2","TIER 6"),IF(J37&gt;Dashboard!$H$28,IF(J37&lt;=Dashboard!$I$28,"TIER 3","TIER 6"),IF(J37&gt;Dashboard!$H$29,IF(J37&lt;=Dashboard!$I$29,"TIER 4","TIER 6"),IF(J37&gt;Dashboard!$H$30,IF(J37&lt;=Dashboard!$I$30,"TIER 5","TIER 6"),IF(J37&gt;Dashboard!$H$31,IF(J37&lt;=Dashboard!$I$31,"TIER 6","TIER 6"),"TIER 6")))))))</f>
        <v>TIER 1</v>
      </c>
      <c r="L37" s="14">
        <f>$J37*Dashboard!$J$37</f>
        <v>244584.73581454391</v>
      </c>
      <c r="M37" s="14">
        <f>$J37*Dashboard!$J$38</f>
        <v>371768.79843810672</v>
      </c>
      <c r="N37" s="14">
        <f>$J37*Dashboard!$J$39</f>
        <v>1467508.4148872634</v>
      </c>
      <c r="O37" s="14">
        <f>$J37*Dashboard!$J$40</f>
        <v>2807832.7671509646</v>
      </c>
      <c r="P37" s="14">
        <f>H37*(1+Dashboard!$L$19)^(Dashboard!$K$36-2019)</f>
        <v>2384970.8003024454</v>
      </c>
      <c r="Q37" s="14">
        <f>I37*(1+Dashboard!$L$20)^(Dashboard!$K$36-2019)</f>
        <v>2854895.2702245116</v>
      </c>
      <c r="R37" s="14">
        <f>J37*(1+Dashboard!$L$18)^(Dashboard!$K$36-2019)</f>
        <v>5141220.308842781</v>
      </c>
      <c r="S37" s="1" t="str">
        <f>IF(R37&gt;Dashboard!$K$26,"Metro",IF(R37&gt;Dashboard!$J$26,IF(R37&lt;=Dashboard!$K$26,"TIER 1","TIER 6"),IF(R37&gt;Dashboard!$J$27,IF(R37&lt;=Dashboard!$K$27,"TIER 2","TIER 6"),IF(R37&gt;Dashboard!$J$28,IF(R37&lt;=Dashboard!$K$28,"TIER 3","TIER 6"),IF(R37&gt;Dashboard!$J$29,IF(R37&lt;=Dashboard!$K$29,"TIER 4","TIER 6"),IF(R37&gt;Dashboard!$J$30,IF(R37&lt;=Dashboard!$K$30,"TIER 5","TIER 6"),IF(R37&gt;Dashboard!$J$31,IF(R37&lt;=Dashboard!$K$31,"TIER 6","TIER 6"),"TIER 6")))))))</f>
        <v>Metro</v>
      </c>
      <c r="T37" s="14">
        <f>$R37*Dashboard!$K$37</f>
        <v>514122.03088427812</v>
      </c>
      <c r="U37" s="14">
        <f>$R37*Dashboard!$K$38</f>
        <v>771183.04632641713</v>
      </c>
      <c r="V37" s="14">
        <f>$R37*Dashboard!$K$39</f>
        <v>1285305.0772106952</v>
      </c>
      <c r="W37" s="14">
        <f>$R37*Dashboard!$K$40</f>
        <v>2570610.1544213905</v>
      </c>
    </row>
    <row r="38" spans="3:23" x14ac:dyDescent="0.55000000000000004">
      <c r="C38" s="1" t="s">
        <v>655</v>
      </c>
      <c r="D38" s="1" t="s">
        <v>1</v>
      </c>
      <c r="E38" s="14">
        <v>4496694</v>
      </c>
      <c r="F38" s="14">
        <v>0</v>
      </c>
      <c r="G38" s="14">
        <v>4496694</v>
      </c>
      <c r="H38" s="14">
        <f>E38*(1+Dashboard!$K$19)^(Dashboard!$J$36-2011)</f>
        <v>5268593.7085966012</v>
      </c>
      <c r="I38" s="14">
        <f>F38*(1+Dashboard!$K$20)^(Dashboard!$J$36-2011)</f>
        <v>0</v>
      </c>
      <c r="J38" s="14">
        <f>G38*(1+Dashboard!$K$18)^(Dashboard!$J$36-2011)</f>
        <v>4869275.251057555</v>
      </c>
      <c r="K38" s="1" t="str">
        <f>IF(J38&gt;Dashboard!$I$26,"Metro",IF(J38&gt;Dashboard!$H$26,IF(J38&lt;=Dashboard!$I$26,"TIER 1","TIER 6"),IF(J38&gt;Dashboard!$H$27,IF(J38&lt;=Dashboard!$I$27,"TIER 2","TIER 6"),IF(J38&gt;Dashboard!$H$28,IF(J38&lt;=Dashboard!$I$28,"TIER 3","TIER 6"),IF(J38&gt;Dashboard!$H$29,IF(J38&lt;=Dashboard!$I$29,"TIER 4","TIER 6"),IF(J38&gt;Dashboard!$H$30,IF(J38&lt;=Dashboard!$I$30,"TIER 5","TIER 6"),IF(J38&gt;Dashboard!$H$31,IF(J38&lt;=Dashboard!$I$31,"TIER 6","TIER 6"),"TIER 6")))))))</f>
        <v>TIER 1</v>
      </c>
      <c r="L38" s="14">
        <f>$J38*Dashboard!$J$37</f>
        <v>243463.76255287777</v>
      </c>
      <c r="M38" s="14">
        <f>$J38*Dashboard!$J$38</f>
        <v>370064.91908037418</v>
      </c>
      <c r="N38" s="14">
        <f>$J38*Dashboard!$J$39</f>
        <v>1460782.5753172664</v>
      </c>
      <c r="O38" s="14">
        <f>$J38*Dashboard!$J$40</f>
        <v>2794963.9941070369</v>
      </c>
      <c r="P38" s="14">
        <f>H38*(1+Dashboard!$L$19)^(Dashboard!$K$36-2019)</f>
        <v>5816953.1735218018</v>
      </c>
      <c r="Q38" s="14">
        <f>I38*(1+Dashboard!$L$20)^(Dashboard!$K$36-2019)</f>
        <v>0</v>
      </c>
      <c r="R38" s="14">
        <f>J38*(1+Dashboard!$L$18)^(Dashboard!$K$36-2019)</f>
        <v>5117657.2255646903</v>
      </c>
      <c r="S38" s="1" t="str">
        <f>IF(R38&gt;Dashboard!$K$26,"Metro",IF(R38&gt;Dashboard!$J$26,IF(R38&lt;=Dashboard!$K$26,"TIER 1","TIER 6"),IF(R38&gt;Dashboard!$J$27,IF(R38&lt;=Dashboard!$K$27,"TIER 2","TIER 6"),IF(R38&gt;Dashboard!$J$28,IF(R38&lt;=Dashboard!$K$28,"TIER 3","TIER 6"),IF(R38&gt;Dashboard!$J$29,IF(R38&lt;=Dashboard!$K$29,"TIER 4","TIER 6"),IF(R38&gt;Dashboard!$J$30,IF(R38&lt;=Dashboard!$K$30,"TIER 5","TIER 6"),IF(R38&gt;Dashboard!$J$31,IF(R38&lt;=Dashboard!$K$31,"TIER 6","TIER 6"),"TIER 6")))))))</f>
        <v>Metro</v>
      </c>
      <c r="T38" s="14">
        <f>$R38*Dashboard!$K$37</f>
        <v>511765.72255646903</v>
      </c>
      <c r="U38" s="14">
        <f>$R38*Dashboard!$K$38</f>
        <v>767648.58383470355</v>
      </c>
      <c r="V38" s="14">
        <f>$R38*Dashboard!$K$39</f>
        <v>1279414.3063911726</v>
      </c>
      <c r="W38" s="14">
        <f>$R38*Dashboard!$K$40</f>
        <v>2558828.6127823452</v>
      </c>
    </row>
    <row r="39" spans="3:23" x14ac:dyDescent="0.55000000000000004">
      <c r="C39" s="1" t="s">
        <v>611</v>
      </c>
      <c r="D39" s="1" t="s">
        <v>156</v>
      </c>
      <c r="E39" s="14">
        <v>346580</v>
      </c>
      <c r="F39" s="14">
        <v>4147624</v>
      </c>
      <c r="G39" s="14">
        <v>4494204</v>
      </c>
      <c r="H39" s="14">
        <f>E39*(1+Dashboard!$K$19)^(Dashboard!$J$36-2011)</f>
        <v>406073.70826776518</v>
      </c>
      <c r="I39" s="14">
        <f>F39*(1+Dashboard!$K$20)^(Dashboard!$J$36-2011)</f>
        <v>4324690.604990093</v>
      </c>
      <c r="J39" s="14">
        <f>G39*(1+Dashboard!$K$18)^(Dashboard!$J$36-2011)</f>
        <v>4866578.937860541</v>
      </c>
      <c r="K39" s="1" t="str">
        <f>IF(J39&gt;Dashboard!$I$26,"Metro",IF(J39&gt;Dashboard!$H$26,IF(J39&lt;=Dashboard!$I$26,"TIER 1","TIER 6"),IF(J39&gt;Dashboard!$H$27,IF(J39&lt;=Dashboard!$I$27,"TIER 2","TIER 6"),IF(J39&gt;Dashboard!$H$28,IF(J39&lt;=Dashboard!$I$28,"TIER 3","TIER 6"),IF(J39&gt;Dashboard!$H$29,IF(J39&lt;=Dashboard!$I$29,"TIER 4","TIER 6"),IF(J39&gt;Dashboard!$H$30,IF(J39&lt;=Dashboard!$I$30,"TIER 5","TIER 6"),IF(J39&gt;Dashboard!$H$31,IF(J39&lt;=Dashboard!$I$31,"TIER 6","TIER 6"),"TIER 6")))))))</f>
        <v>TIER 1</v>
      </c>
      <c r="L39" s="14">
        <f>$J39*Dashboard!$J$37</f>
        <v>243328.94689302705</v>
      </c>
      <c r="M39" s="14">
        <f>$J39*Dashboard!$J$38</f>
        <v>369859.99927740113</v>
      </c>
      <c r="N39" s="14">
        <f>$J39*Dashboard!$J$39</f>
        <v>1459973.6813581623</v>
      </c>
      <c r="O39" s="14">
        <f>$J39*Dashboard!$J$40</f>
        <v>2793416.3103319509</v>
      </c>
      <c r="P39" s="14">
        <f>H39*(1+Dashboard!$L$19)^(Dashboard!$K$36-2019)</f>
        <v>448338.18598267669</v>
      </c>
      <c r="Q39" s="14">
        <f>I39*(1+Dashboard!$L$20)^(Dashboard!$K$36-2019)</f>
        <v>4428643.3974718805</v>
      </c>
      <c r="R39" s="14">
        <f>J39*(1+Dashboard!$L$18)^(Dashboard!$K$36-2019)</f>
        <v>5114823.3732964117</v>
      </c>
      <c r="S39" s="1" t="str">
        <f>IF(R39&gt;Dashboard!$K$26,"Metro",IF(R39&gt;Dashboard!$J$26,IF(R39&lt;=Dashboard!$K$26,"TIER 1","TIER 6"),IF(R39&gt;Dashboard!$J$27,IF(R39&lt;=Dashboard!$K$27,"TIER 2","TIER 6"),IF(R39&gt;Dashboard!$J$28,IF(R39&lt;=Dashboard!$K$28,"TIER 3","TIER 6"),IF(R39&gt;Dashboard!$J$29,IF(R39&lt;=Dashboard!$K$29,"TIER 4","TIER 6"),IF(R39&gt;Dashboard!$J$30,IF(R39&lt;=Dashboard!$K$30,"TIER 5","TIER 6"),IF(R39&gt;Dashboard!$J$31,IF(R39&lt;=Dashboard!$K$31,"TIER 6","TIER 6"),"TIER 6")))))))</f>
        <v>Metro</v>
      </c>
      <c r="T39" s="14">
        <f>$R39*Dashboard!$K$37</f>
        <v>511482.33732964122</v>
      </c>
      <c r="U39" s="14">
        <f>$R39*Dashboard!$K$38</f>
        <v>767223.50599446171</v>
      </c>
      <c r="V39" s="14">
        <f>$R39*Dashboard!$K$39</f>
        <v>1278705.8433241029</v>
      </c>
      <c r="W39" s="14">
        <f>$R39*Dashboard!$K$40</f>
        <v>2557411.6866482059</v>
      </c>
    </row>
    <row r="40" spans="3:23" x14ac:dyDescent="0.55000000000000004">
      <c r="C40" s="1" t="s">
        <v>294</v>
      </c>
      <c r="D40" s="1" t="s">
        <v>306</v>
      </c>
      <c r="E40" s="14">
        <v>161495</v>
      </c>
      <c r="F40" s="14">
        <v>4325884</v>
      </c>
      <c r="G40" s="14">
        <v>4487379</v>
      </c>
      <c r="H40" s="14">
        <f>E40*(1+Dashboard!$K$19)^(Dashboard!$J$36-2011)</f>
        <v>189217.13173496086</v>
      </c>
      <c r="I40" s="14">
        <f>F40*(1+Dashboard!$K$20)^(Dashboard!$J$36-2011)</f>
        <v>4510560.7193605211</v>
      </c>
      <c r="J40" s="14">
        <f>G40*(1+Dashboard!$K$18)^(Dashboard!$J$36-2011)</f>
        <v>4859188.440844629</v>
      </c>
      <c r="K40" s="1" t="str">
        <f>IF(J40&gt;Dashboard!$I$26,"Metro",IF(J40&gt;Dashboard!$H$26,IF(J40&lt;=Dashboard!$I$26,"TIER 1","TIER 6"),IF(J40&gt;Dashboard!$H$27,IF(J40&lt;=Dashboard!$I$27,"TIER 2","TIER 6"),IF(J40&gt;Dashboard!$H$28,IF(J40&lt;=Dashboard!$I$28,"TIER 3","TIER 6"),IF(J40&gt;Dashboard!$H$29,IF(J40&lt;=Dashboard!$I$29,"TIER 4","TIER 6"),IF(J40&gt;Dashboard!$H$30,IF(J40&lt;=Dashboard!$I$30,"TIER 5","TIER 6"),IF(J40&gt;Dashboard!$H$31,IF(J40&lt;=Dashboard!$I$31,"TIER 6","TIER 6"),"TIER 6")))))))</f>
        <v>TIER 1</v>
      </c>
      <c r="L40" s="14">
        <f>$J40*Dashboard!$J$37</f>
        <v>242959.42204223145</v>
      </c>
      <c r="M40" s="14">
        <f>$J40*Dashboard!$J$38</f>
        <v>369298.32150419179</v>
      </c>
      <c r="N40" s="14">
        <f>$J40*Dashboard!$J$39</f>
        <v>1457756.5322533885</v>
      </c>
      <c r="O40" s="14">
        <f>$J40*Dashboard!$J$40</f>
        <v>2789174.1650448171</v>
      </c>
      <c r="P40" s="14">
        <f>H40*(1+Dashboard!$L$19)^(Dashboard!$K$36-2019)</f>
        <v>208911.00278513579</v>
      </c>
      <c r="Q40" s="14">
        <f>I40*(1+Dashboard!$L$20)^(Dashboard!$K$36-2019)</f>
        <v>4618981.2805667166</v>
      </c>
      <c r="R40" s="14">
        <f>J40*(1+Dashboard!$L$18)^(Dashboard!$K$36-2019)</f>
        <v>5107055.8866574541</v>
      </c>
      <c r="S40" s="1" t="str">
        <f>IF(R40&gt;Dashboard!$K$26,"Metro",IF(R40&gt;Dashboard!$J$26,IF(R40&lt;=Dashboard!$K$26,"TIER 1","TIER 6"),IF(R40&gt;Dashboard!$J$27,IF(R40&lt;=Dashboard!$K$27,"TIER 2","TIER 6"),IF(R40&gt;Dashboard!$J$28,IF(R40&lt;=Dashboard!$K$28,"TIER 3","TIER 6"),IF(R40&gt;Dashboard!$J$29,IF(R40&lt;=Dashboard!$K$29,"TIER 4","TIER 6"),IF(R40&gt;Dashboard!$J$30,IF(R40&lt;=Dashboard!$K$30,"TIER 5","TIER 6"),IF(R40&gt;Dashboard!$J$31,IF(R40&lt;=Dashboard!$K$31,"TIER 6","TIER 6"),"TIER 6")))))))</f>
        <v>Metro</v>
      </c>
      <c r="T40" s="14">
        <f>$R40*Dashboard!$K$37</f>
        <v>510705.58866574545</v>
      </c>
      <c r="U40" s="14">
        <f>$R40*Dashboard!$K$38</f>
        <v>766058.38299861806</v>
      </c>
      <c r="V40" s="14">
        <f>$R40*Dashboard!$K$39</f>
        <v>1276763.9716643635</v>
      </c>
      <c r="W40" s="14">
        <f>$R40*Dashboard!$K$40</f>
        <v>2553527.943328727</v>
      </c>
    </row>
    <row r="41" spans="3:23" x14ac:dyDescent="0.55000000000000004">
      <c r="C41" s="1" t="s">
        <v>611</v>
      </c>
      <c r="D41" s="1" t="s">
        <v>152</v>
      </c>
      <c r="E41" s="14">
        <v>530784</v>
      </c>
      <c r="F41" s="14">
        <v>3953208</v>
      </c>
      <c r="G41" s="14">
        <v>4483992</v>
      </c>
      <c r="H41" s="14">
        <f>E41*(1+Dashboard!$K$19)^(Dashboard!$J$36-2011)</f>
        <v>621898.05288590654</v>
      </c>
      <c r="I41" s="14">
        <f>F41*(1+Dashboard!$K$20)^(Dashboard!$J$36-2011)</f>
        <v>4121974.7733091703</v>
      </c>
      <c r="J41" s="14">
        <f>G41*(1+Dashboard!$K$18)^(Dashboard!$J$36-2011)</f>
        <v>4855520.8051826665</v>
      </c>
      <c r="K41" s="1" t="str">
        <f>IF(J41&gt;Dashboard!$I$26,"Metro",IF(J41&gt;Dashboard!$H$26,IF(J41&lt;=Dashboard!$I$26,"TIER 1","TIER 6"),IF(J41&gt;Dashboard!$H$27,IF(J41&lt;=Dashboard!$I$27,"TIER 2","TIER 6"),IF(J41&gt;Dashboard!$H$28,IF(J41&lt;=Dashboard!$I$28,"TIER 3","TIER 6"),IF(J41&gt;Dashboard!$H$29,IF(J41&lt;=Dashboard!$I$29,"TIER 4","TIER 6"),IF(J41&gt;Dashboard!$H$30,IF(J41&lt;=Dashboard!$I$30,"TIER 5","TIER 6"),IF(J41&gt;Dashboard!$H$31,IF(J41&lt;=Dashboard!$I$31,"TIER 6","TIER 6"),"TIER 6")))))))</f>
        <v>TIER 1</v>
      </c>
      <c r="L41" s="14">
        <f>$J41*Dashboard!$J$37</f>
        <v>242776.04025913333</v>
      </c>
      <c r="M41" s="14">
        <f>$J41*Dashboard!$J$38</f>
        <v>369019.58119388262</v>
      </c>
      <c r="N41" s="14">
        <f>$J41*Dashboard!$J$39</f>
        <v>1456656.2415548</v>
      </c>
      <c r="O41" s="14">
        <f>$J41*Dashboard!$J$40</f>
        <v>2787068.942174851</v>
      </c>
      <c r="P41" s="14">
        <f>H41*(1+Dashboard!$L$19)^(Dashboard!$K$36-2019)</f>
        <v>686625.70173878781</v>
      </c>
      <c r="Q41" s="14">
        <f>I41*(1+Dashboard!$L$20)^(Dashboard!$K$36-2019)</f>
        <v>4221054.8757633325</v>
      </c>
      <c r="R41" s="14">
        <f>J41*(1+Dashboard!$L$18)^(Dashboard!$K$36-2019)</f>
        <v>5103201.1647166265</v>
      </c>
      <c r="S41" s="1" t="str">
        <f>IF(R41&gt;Dashboard!$K$26,"Metro",IF(R41&gt;Dashboard!$J$26,IF(R41&lt;=Dashboard!$K$26,"TIER 1","TIER 6"),IF(R41&gt;Dashboard!$J$27,IF(R41&lt;=Dashboard!$K$27,"TIER 2","TIER 6"),IF(R41&gt;Dashboard!$J$28,IF(R41&lt;=Dashboard!$K$28,"TIER 3","TIER 6"),IF(R41&gt;Dashboard!$J$29,IF(R41&lt;=Dashboard!$K$29,"TIER 4","TIER 6"),IF(R41&gt;Dashboard!$J$30,IF(R41&lt;=Dashboard!$K$30,"TIER 5","TIER 6"),IF(R41&gt;Dashboard!$J$31,IF(R41&lt;=Dashboard!$K$31,"TIER 6","TIER 6"),"TIER 6")))))))</f>
        <v>Metro</v>
      </c>
      <c r="T41" s="14">
        <f>$R41*Dashboard!$K$37</f>
        <v>510320.11647166265</v>
      </c>
      <c r="U41" s="14">
        <f>$R41*Dashboard!$K$38</f>
        <v>765480.17470749398</v>
      </c>
      <c r="V41" s="14">
        <f>$R41*Dashboard!$K$39</f>
        <v>1275800.2911791566</v>
      </c>
      <c r="W41" s="14">
        <f>$R41*Dashboard!$K$40</f>
        <v>2551600.5823583133</v>
      </c>
    </row>
    <row r="42" spans="3:23" x14ac:dyDescent="0.55000000000000004">
      <c r="C42" s="1" t="s">
        <v>611</v>
      </c>
      <c r="D42" s="1" t="s">
        <v>41</v>
      </c>
      <c r="E42" s="14">
        <v>1568409</v>
      </c>
      <c r="F42" s="14">
        <v>2879950</v>
      </c>
      <c r="G42" s="14">
        <v>4448359</v>
      </c>
      <c r="H42" s="14">
        <f>E42*(1+Dashboard!$K$19)^(Dashboard!$J$36-2011)</f>
        <v>1837641.1180983824</v>
      </c>
      <c r="I42" s="14">
        <f>F42*(1+Dashboard!$K$20)^(Dashboard!$J$36-2011)</f>
        <v>3002898.2154219421</v>
      </c>
      <c r="J42" s="14">
        <f>G42*(1+Dashboard!$K$18)^(Dashboard!$J$36-2011)</f>
        <v>4816935.3721910212</v>
      </c>
      <c r="K42" s="1" t="str">
        <f>IF(J42&gt;Dashboard!$I$26,"Metro",IF(J42&gt;Dashboard!$H$26,IF(J42&lt;=Dashboard!$I$26,"TIER 1","TIER 6"),IF(J42&gt;Dashboard!$H$27,IF(J42&lt;=Dashboard!$I$27,"TIER 2","TIER 6"),IF(J42&gt;Dashboard!$H$28,IF(J42&lt;=Dashboard!$I$28,"TIER 3","TIER 6"),IF(J42&gt;Dashboard!$H$29,IF(J42&lt;=Dashboard!$I$29,"TIER 4","TIER 6"),IF(J42&gt;Dashboard!$H$30,IF(J42&lt;=Dashboard!$I$30,"TIER 5","TIER 6"),IF(J42&gt;Dashboard!$H$31,IF(J42&lt;=Dashboard!$I$31,"TIER 6","TIER 6"),"TIER 6")))))))</f>
        <v>TIER 1</v>
      </c>
      <c r="L42" s="14">
        <f>$J42*Dashboard!$J$37</f>
        <v>240846.76860955107</v>
      </c>
      <c r="M42" s="14">
        <f>$J42*Dashboard!$J$38</f>
        <v>366087.0882865176</v>
      </c>
      <c r="N42" s="14">
        <f>$J42*Dashboard!$J$39</f>
        <v>1445080.6116573063</v>
      </c>
      <c r="O42" s="14">
        <f>$J42*Dashboard!$J$40</f>
        <v>2764920.9036376467</v>
      </c>
      <c r="P42" s="14">
        <f>H42*(1+Dashboard!$L$19)^(Dashboard!$K$36-2019)</f>
        <v>2028904.281663408</v>
      </c>
      <c r="Q42" s="14">
        <f>I42*(1+Dashboard!$L$20)^(Dashboard!$K$36-2019)</f>
        <v>3075079.0217602029</v>
      </c>
      <c r="R42" s="14">
        <f>J42*(1+Dashboard!$L$18)^(Dashboard!$K$36-2019)</f>
        <v>5062647.4868549472</v>
      </c>
      <c r="S42" s="1" t="str">
        <f>IF(R42&gt;Dashboard!$K$26,"Metro",IF(R42&gt;Dashboard!$J$26,IF(R42&lt;=Dashboard!$K$26,"TIER 1","TIER 6"),IF(R42&gt;Dashboard!$J$27,IF(R42&lt;=Dashboard!$K$27,"TIER 2","TIER 6"),IF(R42&gt;Dashboard!$J$28,IF(R42&lt;=Dashboard!$K$28,"TIER 3","TIER 6"),IF(R42&gt;Dashboard!$J$29,IF(R42&lt;=Dashboard!$K$29,"TIER 4","TIER 6"),IF(R42&gt;Dashboard!$J$30,IF(R42&lt;=Dashboard!$K$30,"TIER 5","TIER 6"),IF(R42&gt;Dashboard!$J$31,IF(R42&lt;=Dashboard!$K$31,"TIER 6","TIER 6"),"TIER 6")))))))</f>
        <v>Metro</v>
      </c>
      <c r="T42" s="14">
        <f>$R42*Dashboard!$K$37</f>
        <v>506264.74868549476</v>
      </c>
      <c r="U42" s="14">
        <f>$R42*Dashboard!$K$38</f>
        <v>759397.12302824203</v>
      </c>
      <c r="V42" s="14">
        <f>$R42*Dashboard!$K$39</f>
        <v>1265661.8717137368</v>
      </c>
      <c r="W42" s="14">
        <f>$R42*Dashboard!$K$40</f>
        <v>2531323.7434274736</v>
      </c>
    </row>
    <row r="43" spans="3:23" x14ac:dyDescent="0.55000000000000004">
      <c r="C43" s="1" t="s">
        <v>611</v>
      </c>
      <c r="D43" s="1" t="s">
        <v>52</v>
      </c>
      <c r="E43" s="14">
        <v>836129</v>
      </c>
      <c r="F43" s="14">
        <v>3604766</v>
      </c>
      <c r="G43" s="14">
        <v>4440895</v>
      </c>
      <c r="H43" s="14">
        <f>E43*(1+Dashboard!$K$19)^(Dashboard!$J$36-2011)</f>
        <v>979658.38657804322</v>
      </c>
      <c r="I43" s="14">
        <f>F43*(1+Dashboard!$K$20)^(Dashboard!$J$36-2011)</f>
        <v>3758657.4032235607</v>
      </c>
      <c r="J43" s="14">
        <f>G43*(1+Dashboard!$K$18)^(Dashboard!$J$36-2011)</f>
        <v>4808852.9297402138</v>
      </c>
      <c r="K43" s="1" t="str">
        <f>IF(J43&gt;Dashboard!$I$26,"Metro",IF(J43&gt;Dashboard!$H$26,IF(J43&lt;=Dashboard!$I$26,"TIER 1","TIER 6"),IF(J43&gt;Dashboard!$H$27,IF(J43&lt;=Dashboard!$I$27,"TIER 2","TIER 6"),IF(J43&gt;Dashboard!$H$28,IF(J43&lt;=Dashboard!$I$28,"TIER 3","TIER 6"),IF(J43&gt;Dashboard!$H$29,IF(J43&lt;=Dashboard!$I$29,"TIER 4","TIER 6"),IF(J43&gt;Dashboard!$H$30,IF(J43&lt;=Dashboard!$I$30,"TIER 5","TIER 6"),IF(J43&gt;Dashboard!$H$31,IF(J43&lt;=Dashboard!$I$31,"TIER 6","TIER 6"),"TIER 6")))))))</f>
        <v>TIER 1</v>
      </c>
      <c r="L43" s="14">
        <f>$J43*Dashboard!$J$37</f>
        <v>240442.6464870107</v>
      </c>
      <c r="M43" s="14">
        <f>$J43*Dashboard!$J$38</f>
        <v>365472.82266025624</v>
      </c>
      <c r="N43" s="14">
        <f>$J43*Dashboard!$J$39</f>
        <v>1442655.8789220641</v>
      </c>
      <c r="O43" s="14">
        <f>$J43*Dashboard!$J$40</f>
        <v>2760281.5816708831</v>
      </c>
      <c r="P43" s="14">
        <f>H43*(1+Dashboard!$L$19)^(Dashboard!$K$36-2019)</f>
        <v>1081622.018314702</v>
      </c>
      <c r="Q43" s="14">
        <f>I43*(1+Dashboard!$L$20)^(Dashboard!$K$36-2019)</f>
        <v>3849004.428880516</v>
      </c>
      <c r="R43" s="14">
        <f>J43*(1+Dashboard!$L$18)^(Dashboard!$K$36-2019)</f>
        <v>5054152.7586097931</v>
      </c>
      <c r="S43" s="1" t="str">
        <f>IF(R43&gt;Dashboard!$K$26,"Metro",IF(R43&gt;Dashboard!$J$26,IF(R43&lt;=Dashboard!$K$26,"TIER 1","TIER 6"),IF(R43&gt;Dashboard!$J$27,IF(R43&lt;=Dashboard!$K$27,"TIER 2","TIER 6"),IF(R43&gt;Dashboard!$J$28,IF(R43&lt;=Dashboard!$K$28,"TIER 3","TIER 6"),IF(R43&gt;Dashboard!$J$29,IF(R43&lt;=Dashboard!$K$29,"TIER 4","TIER 6"),IF(R43&gt;Dashboard!$J$30,IF(R43&lt;=Dashboard!$K$30,"TIER 5","TIER 6"),IF(R43&gt;Dashboard!$J$31,IF(R43&lt;=Dashboard!$K$31,"TIER 6","TIER 6"),"TIER 6")))))))</f>
        <v>Metro</v>
      </c>
      <c r="T43" s="14">
        <f>$R43*Dashboard!$K$37</f>
        <v>505415.27586097934</v>
      </c>
      <c r="U43" s="14">
        <f>$R43*Dashboard!$K$38</f>
        <v>758122.91379146895</v>
      </c>
      <c r="V43" s="14">
        <f>$R43*Dashboard!$K$39</f>
        <v>1263538.1896524483</v>
      </c>
      <c r="W43" s="14">
        <f>$R43*Dashboard!$K$40</f>
        <v>2527076.3793048966</v>
      </c>
    </row>
    <row r="44" spans="3:23" x14ac:dyDescent="0.55000000000000004">
      <c r="C44" s="1" t="s">
        <v>611</v>
      </c>
      <c r="D44" s="1" t="s">
        <v>18</v>
      </c>
      <c r="E44" s="14">
        <v>2024195</v>
      </c>
      <c r="F44" s="14">
        <v>2394602</v>
      </c>
      <c r="G44" s="14">
        <v>4418797</v>
      </c>
      <c r="H44" s="14">
        <f>E44*(1+Dashboard!$K$19)^(Dashboard!$J$36-2011)</f>
        <v>2371667.0607278808</v>
      </c>
      <c r="I44" s="14">
        <f>F44*(1+Dashboard!$K$20)^(Dashboard!$J$36-2011)</f>
        <v>2496830.1784565058</v>
      </c>
      <c r="J44" s="14">
        <f>G44*(1+Dashboard!$K$18)^(Dashboard!$J$36-2011)</f>
        <v>4784923.9622592442</v>
      </c>
      <c r="K44" s="1" t="str">
        <f>IF(J44&gt;Dashboard!$I$26,"Metro",IF(J44&gt;Dashboard!$H$26,IF(J44&lt;=Dashboard!$I$26,"TIER 1","TIER 6"),IF(J44&gt;Dashboard!$H$27,IF(J44&lt;=Dashboard!$I$27,"TIER 2","TIER 6"),IF(J44&gt;Dashboard!$H$28,IF(J44&lt;=Dashboard!$I$28,"TIER 3","TIER 6"),IF(J44&gt;Dashboard!$H$29,IF(J44&lt;=Dashboard!$I$29,"TIER 4","TIER 6"),IF(J44&gt;Dashboard!$H$30,IF(J44&lt;=Dashboard!$I$30,"TIER 5","TIER 6"),IF(J44&gt;Dashboard!$H$31,IF(J44&lt;=Dashboard!$I$31,"TIER 6","TIER 6"),"TIER 6")))))))</f>
        <v>TIER 1</v>
      </c>
      <c r="L44" s="14">
        <f>$J44*Dashboard!$J$37</f>
        <v>239246.19811296221</v>
      </c>
      <c r="M44" s="14">
        <f>$J44*Dashboard!$J$38</f>
        <v>363654.22113170254</v>
      </c>
      <c r="N44" s="14">
        <f>$J44*Dashboard!$J$39</f>
        <v>1435477.1886777731</v>
      </c>
      <c r="O44" s="14">
        <f>$J44*Dashboard!$J$40</f>
        <v>2746546.3543368066</v>
      </c>
      <c r="P44" s="14">
        <f>H44*(1+Dashboard!$L$19)^(Dashboard!$K$36-2019)</f>
        <v>2618512.0733314217</v>
      </c>
      <c r="Q44" s="14">
        <f>I44*(1+Dashboard!$L$20)^(Dashboard!$K$36-2019)</f>
        <v>2556846.6034705555</v>
      </c>
      <c r="R44" s="14">
        <f>J44*(1+Dashboard!$L$18)^(Dashboard!$K$36-2019)</f>
        <v>5029003.173298778</v>
      </c>
      <c r="S44" s="1" t="str">
        <f>IF(R44&gt;Dashboard!$K$26,"Metro",IF(R44&gt;Dashboard!$J$26,IF(R44&lt;=Dashboard!$K$26,"TIER 1","TIER 6"),IF(R44&gt;Dashboard!$J$27,IF(R44&lt;=Dashboard!$K$27,"TIER 2","TIER 6"),IF(R44&gt;Dashboard!$J$28,IF(R44&lt;=Dashboard!$K$28,"TIER 3","TIER 6"),IF(R44&gt;Dashboard!$J$29,IF(R44&lt;=Dashboard!$K$29,"TIER 4","TIER 6"),IF(R44&gt;Dashboard!$J$30,IF(R44&lt;=Dashboard!$K$30,"TIER 5","TIER 6"),IF(R44&gt;Dashboard!$J$31,IF(R44&lt;=Dashboard!$K$31,"TIER 6","TIER 6"),"TIER 6")))))))</f>
        <v>Metro</v>
      </c>
      <c r="T44" s="14">
        <f>$R44*Dashboard!$K$37</f>
        <v>502900.31732987781</v>
      </c>
      <c r="U44" s="14">
        <f>$R44*Dashboard!$K$38</f>
        <v>754350.47599481663</v>
      </c>
      <c r="V44" s="14">
        <f>$R44*Dashboard!$K$39</f>
        <v>1257250.7933246945</v>
      </c>
      <c r="W44" s="14">
        <f>$R44*Dashboard!$K$40</f>
        <v>2514501.586649389</v>
      </c>
    </row>
    <row r="45" spans="3:23" x14ac:dyDescent="0.55000000000000004">
      <c r="C45" s="1" t="s">
        <v>294</v>
      </c>
      <c r="D45" s="1" t="s">
        <v>73</v>
      </c>
      <c r="E45" s="14">
        <v>581601</v>
      </c>
      <c r="F45" s="14">
        <v>3809817</v>
      </c>
      <c r="G45" s="14">
        <v>4391418</v>
      </c>
      <c r="H45" s="14">
        <f>E45*(1+Dashboard!$K$19)^(Dashboard!$J$36-2011)</f>
        <v>681438.26765029866</v>
      </c>
      <c r="I45" s="14">
        <f>F45*(1+Dashboard!$K$20)^(Dashboard!$J$36-2011)</f>
        <v>3972462.2546864278</v>
      </c>
      <c r="J45" s="14">
        <f>G45*(1+Dashboard!$K$18)^(Dashboard!$J$36-2011)</f>
        <v>4755276.4285158524</v>
      </c>
      <c r="K45" s="1" t="str">
        <f>IF(J45&gt;Dashboard!$I$26,"Metro",IF(J45&gt;Dashboard!$H$26,IF(J45&lt;=Dashboard!$I$26,"TIER 1","TIER 6"),IF(J45&gt;Dashboard!$H$27,IF(J45&lt;=Dashboard!$I$27,"TIER 2","TIER 6"),IF(J45&gt;Dashboard!$H$28,IF(J45&lt;=Dashboard!$I$28,"TIER 3","TIER 6"),IF(J45&gt;Dashboard!$H$29,IF(J45&lt;=Dashboard!$I$29,"TIER 4","TIER 6"),IF(J45&gt;Dashboard!$H$30,IF(J45&lt;=Dashboard!$I$30,"TIER 5","TIER 6"),IF(J45&gt;Dashboard!$H$31,IF(J45&lt;=Dashboard!$I$31,"TIER 6","TIER 6"),"TIER 6")))))))</f>
        <v>TIER 1</v>
      </c>
      <c r="L45" s="14">
        <f>$J45*Dashboard!$J$37</f>
        <v>237763.82142579264</v>
      </c>
      <c r="M45" s="14">
        <f>$J45*Dashboard!$J$38</f>
        <v>361401.00856720476</v>
      </c>
      <c r="N45" s="14">
        <f>$J45*Dashboard!$J$39</f>
        <v>1426582.9285547556</v>
      </c>
      <c r="O45" s="14">
        <f>$J45*Dashboard!$J$40</f>
        <v>2729528.6699680998</v>
      </c>
      <c r="P45" s="14">
        <f>H45*(1+Dashboard!$L$19)^(Dashboard!$K$36-2019)</f>
        <v>752362.90987855836</v>
      </c>
      <c r="Q45" s="14">
        <f>I45*(1+Dashboard!$L$20)^(Dashboard!$K$36-2019)</f>
        <v>4067948.5176636372</v>
      </c>
      <c r="R45" s="14">
        <f>J45*(1+Dashboard!$L$18)^(Dashboard!$K$36-2019)</f>
        <v>4997843.3173737945</v>
      </c>
      <c r="S45" s="1" t="str">
        <f>IF(R45&gt;Dashboard!$K$26,"Metro",IF(R45&gt;Dashboard!$J$26,IF(R45&lt;=Dashboard!$K$26,"TIER 1","TIER 6"),IF(R45&gt;Dashboard!$J$27,IF(R45&lt;=Dashboard!$K$27,"TIER 2","TIER 6"),IF(R45&gt;Dashboard!$J$28,IF(R45&lt;=Dashboard!$K$28,"TIER 3","TIER 6"),IF(R45&gt;Dashboard!$J$29,IF(R45&lt;=Dashboard!$K$29,"TIER 4","TIER 6"),IF(R45&gt;Dashboard!$J$30,IF(R45&lt;=Dashboard!$K$30,"TIER 5","TIER 6"),IF(R45&gt;Dashboard!$J$31,IF(R45&lt;=Dashboard!$K$31,"TIER 6","TIER 6"),"TIER 6")))))))</f>
        <v>TIER 1</v>
      </c>
      <c r="T45" s="14">
        <f>$R45*Dashboard!$K$37</f>
        <v>499784.33173737949</v>
      </c>
      <c r="U45" s="14">
        <f>$R45*Dashboard!$K$38</f>
        <v>749676.4976060692</v>
      </c>
      <c r="V45" s="14">
        <f>$R45*Dashboard!$K$39</f>
        <v>1249460.8293434486</v>
      </c>
      <c r="W45" s="14">
        <f>$R45*Dashboard!$K$40</f>
        <v>2498921.6586868973</v>
      </c>
    </row>
    <row r="46" spans="3:23" x14ac:dyDescent="0.55000000000000004">
      <c r="C46" s="1" t="s">
        <v>469</v>
      </c>
      <c r="D46" s="1" t="s">
        <v>43</v>
      </c>
      <c r="E46" s="14">
        <v>1399091</v>
      </c>
      <c r="F46" s="14">
        <v>2918665</v>
      </c>
      <c r="G46" s="14">
        <v>4317756</v>
      </c>
      <c r="H46" s="14">
        <f>E46*(1+Dashboard!$K$19)^(Dashboard!$J$36-2011)</f>
        <v>1639258.0950258407</v>
      </c>
      <c r="I46" s="14">
        <f>F46*(1+Dashboard!$K$20)^(Dashboard!$J$36-2011)</f>
        <v>3043266.0011161594</v>
      </c>
      <c r="J46" s="14">
        <f>G46*(1+Dashboard!$K$18)^(Dashboard!$J$36-2011)</f>
        <v>4675511.0378658772</v>
      </c>
      <c r="K46" s="1" t="str">
        <f>IF(J46&gt;Dashboard!$I$26,"Metro",IF(J46&gt;Dashboard!$H$26,IF(J46&lt;=Dashboard!$I$26,"TIER 1","TIER 6"),IF(J46&gt;Dashboard!$H$27,IF(J46&lt;=Dashboard!$I$27,"TIER 2","TIER 6"),IF(J46&gt;Dashboard!$H$28,IF(J46&lt;=Dashboard!$I$28,"TIER 3","TIER 6"),IF(J46&gt;Dashboard!$H$29,IF(J46&lt;=Dashboard!$I$29,"TIER 4","TIER 6"),IF(J46&gt;Dashboard!$H$30,IF(J46&lt;=Dashboard!$I$30,"TIER 5","TIER 6"),IF(J46&gt;Dashboard!$H$31,IF(J46&lt;=Dashboard!$I$31,"TIER 6","TIER 6"),"TIER 6")))))))</f>
        <v>TIER 1</v>
      </c>
      <c r="L46" s="14">
        <f>$J46*Dashboard!$J$37</f>
        <v>233775.55189329386</v>
      </c>
      <c r="M46" s="14">
        <f>$J46*Dashboard!$J$38</f>
        <v>355338.83887780667</v>
      </c>
      <c r="N46" s="14">
        <f>$J46*Dashboard!$J$39</f>
        <v>1402653.3113597631</v>
      </c>
      <c r="O46" s="14">
        <f>$J46*Dashboard!$J$40</f>
        <v>2683743.3357350137</v>
      </c>
      <c r="P46" s="14">
        <f>H46*(1+Dashboard!$L$19)^(Dashboard!$K$36-2019)</f>
        <v>1809873.3942082322</v>
      </c>
      <c r="Q46" s="14">
        <f>I46*(1+Dashboard!$L$20)^(Dashboard!$K$36-2019)</f>
        <v>3116417.129827165</v>
      </c>
      <c r="R46" s="14">
        <f>J46*(1+Dashboard!$L$18)^(Dashboard!$K$36-2019)</f>
        <v>4914009.0901505183</v>
      </c>
      <c r="S46" s="1" t="str">
        <f>IF(R46&gt;Dashboard!$K$26,"Metro",IF(R46&gt;Dashboard!$J$26,IF(R46&lt;=Dashboard!$K$26,"TIER 1","TIER 6"),IF(R46&gt;Dashboard!$J$27,IF(R46&lt;=Dashboard!$K$27,"TIER 2","TIER 6"),IF(R46&gt;Dashboard!$J$28,IF(R46&lt;=Dashboard!$K$28,"TIER 3","TIER 6"),IF(R46&gt;Dashboard!$J$29,IF(R46&lt;=Dashboard!$K$29,"TIER 4","TIER 6"),IF(R46&gt;Dashboard!$J$30,IF(R46&lt;=Dashboard!$K$30,"TIER 5","TIER 6"),IF(R46&gt;Dashboard!$J$31,IF(R46&lt;=Dashboard!$K$31,"TIER 6","TIER 6"),"TIER 6")))))))</f>
        <v>TIER 1</v>
      </c>
      <c r="T46" s="14">
        <f>$R46*Dashboard!$K$37</f>
        <v>491400.90901505185</v>
      </c>
      <c r="U46" s="14">
        <f>$R46*Dashboard!$K$38</f>
        <v>737101.36352257768</v>
      </c>
      <c r="V46" s="14">
        <f>$R46*Dashboard!$K$39</f>
        <v>1228502.2725376296</v>
      </c>
      <c r="W46" s="14">
        <f>$R46*Dashboard!$K$40</f>
        <v>2457004.5450752592</v>
      </c>
    </row>
    <row r="47" spans="3:23" x14ac:dyDescent="0.55000000000000004">
      <c r="C47" s="1" t="s">
        <v>243</v>
      </c>
      <c r="D47" s="1" t="s">
        <v>19</v>
      </c>
      <c r="E47" s="14">
        <v>2035922</v>
      </c>
      <c r="F47" s="14">
        <v>2254667</v>
      </c>
      <c r="G47" s="14">
        <v>4290589</v>
      </c>
      <c r="H47" s="14">
        <f>E47*(1+Dashboard!$K$19)^(Dashboard!$J$36-2011)</f>
        <v>2385407.1102888943</v>
      </c>
      <c r="I47" s="14">
        <f>F47*(1+Dashboard!$K$20)^(Dashboard!$J$36-2011)</f>
        <v>2350921.2002537348</v>
      </c>
      <c r="J47" s="14">
        <f>G47*(1+Dashboard!$K$18)^(Dashboard!$J$36-2011)</f>
        <v>4646093.0697440794</v>
      </c>
      <c r="K47" s="1" t="str">
        <f>IF(J47&gt;Dashboard!$I$26,"Metro",IF(J47&gt;Dashboard!$H$26,IF(J47&lt;=Dashboard!$I$26,"TIER 1","TIER 6"),IF(J47&gt;Dashboard!$H$27,IF(J47&lt;=Dashboard!$I$27,"TIER 2","TIER 6"),IF(J47&gt;Dashboard!$H$28,IF(J47&lt;=Dashboard!$I$28,"TIER 3","TIER 6"),IF(J47&gt;Dashboard!$H$29,IF(J47&lt;=Dashboard!$I$29,"TIER 4","TIER 6"),IF(J47&gt;Dashboard!$H$30,IF(J47&lt;=Dashboard!$I$30,"TIER 5","TIER 6"),IF(J47&gt;Dashboard!$H$31,IF(J47&lt;=Dashboard!$I$31,"TIER 6","TIER 6"),"TIER 6")))))))</f>
        <v>TIER 1</v>
      </c>
      <c r="L47" s="14">
        <f>$J47*Dashboard!$J$37</f>
        <v>232304.65348720399</v>
      </c>
      <c r="M47" s="14">
        <f>$J47*Dashboard!$J$38</f>
        <v>353103.07330055005</v>
      </c>
      <c r="N47" s="14">
        <f>$J47*Dashboard!$J$39</f>
        <v>1393827.9209232237</v>
      </c>
      <c r="O47" s="14">
        <f>$J47*Dashboard!$J$40</f>
        <v>2666857.4220331018</v>
      </c>
      <c r="P47" s="14">
        <f>H47*(1+Dashboard!$L$19)^(Dashboard!$K$36-2019)</f>
        <v>2633682.1982867536</v>
      </c>
      <c r="Q47" s="14">
        <f>I47*(1+Dashboard!$L$20)^(Dashboard!$K$36-2019)</f>
        <v>2407430.4042622307</v>
      </c>
      <c r="R47" s="14">
        <f>J47*(1+Dashboard!$L$18)^(Dashboard!$K$36-2019)</f>
        <v>4883090.510000987</v>
      </c>
      <c r="S47" s="1" t="str">
        <f>IF(R47&gt;Dashboard!$K$26,"Metro",IF(R47&gt;Dashboard!$J$26,IF(R47&lt;=Dashboard!$K$26,"TIER 1","TIER 6"),IF(R47&gt;Dashboard!$J$27,IF(R47&lt;=Dashboard!$K$27,"TIER 2","TIER 6"),IF(R47&gt;Dashboard!$J$28,IF(R47&lt;=Dashboard!$K$28,"TIER 3","TIER 6"),IF(R47&gt;Dashboard!$J$29,IF(R47&lt;=Dashboard!$K$29,"TIER 4","TIER 6"),IF(R47&gt;Dashboard!$J$30,IF(R47&lt;=Dashboard!$K$30,"TIER 5","TIER 6"),IF(R47&gt;Dashboard!$J$31,IF(R47&lt;=Dashboard!$K$31,"TIER 6","TIER 6"),"TIER 6")))))))</f>
        <v>TIER 1</v>
      </c>
      <c r="T47" s="14">
        <f>$R47*Dashboard!$K$37</f>
        <v>488309.0510000987</v>
      </c>
      <c r="U47" s="14">
        <f>$R47*Dashboard!$K$38</f>
        <v>732463.57650014805</v>
      </c>
      <c r="V47" s="14">
        <f>$R47*Dashboard!$K$39</f>
        <v>1220772.6275002467</v>
      </c>
      <c r="W47" s="14">
        <f>$R47*Dashboard!$K$40</f>
        <v>2441545.2550004935</v>
      </c>
    </row>
    <row r="48" spans="3:23" x14ac:dyDescent="0.55000000000000004">
      <c r="C48" s="1" t="s">
        <v>294</v>
      </c>
      <c r="D48" s="1" t="s">
        <v>312</v>
      </c>
      <c r="E48" s="14">
        <v>147797</v>
      </c>
      <c r="F48" s="14">
        <v>4113769</v>
      </c>
      <c r="G48" s="14">
        <v>4261566</v>
      </c>
      <c r="H48" s="14">
        <f>E48*(1+Dashboard!$K$19)^(Dashboard!$J$36-2011)</f>
        <v>173167.74153399185</v>
      </c>
      <c r="I48" s="14">
        <f>F48*(1+Dashboard!$K$20)^(Dashboard!$J$36-2011)</f>
        <v>4289390.2980114613</v>
      </c>
      <c r="J48" s="14">
        <f>G48*(1+Dashboard!$K$18)^(Dashboard!$J$36-2011)</f>
        <v>4614665.319576635</v>
      </c>
      <c r="K48" s="1" t="str">
        <f>IF(J48&gt;Dashboard!$I$26,"Metro",IF(J48&gt;Dashboard!$H$26,IF(J48&lt;=Dashboard!$I$26,"TIER 1","TIER 6"),IF(J48&gt;Dashboard!$H$27,IF(J48&lt;=Dashboard!$I$27,"TIER 2","TIER 6"),IF(J48&gt;Dashboard!$H$28,IF(J48&lt;=Dashboard!$I$28,"TIER 3","TIER 6"),IF(J48&gt;Dashboard!$H$29,IF(J48&lt;=Dashboard!$I$29,"TIER 4","TIER 6"),IF(J48&gt;Dashboard!$H$30,IF(J48&lt;=Dashboard!$I$30,"TIER 5","TIER 6"),IF(J48&gt;Dashboard!$H$31,IF(J48&lt;=Dashboard!$I$31,"TIER 6","TIER 6"),"TIER 6")))))))</f>
        <v>TIER 1</v>
      </c>
      <c r="L48" s="14">
        <f>$J48*Dashboard!$J$37</f>
        <v>230733.26597883177</v>
      </c>
      <c r="M48" s="14">
        <f>$J48*Dashboard!$J$38</f>
        <v>350714.56428782427</v>
      </c>
      <c r="N48" s="14">
        <f>$J48*Dashboard!$J$39</f>
        <v>1384399.5958729906</v>
      </c>
      <c r="O48" s="14">
        <f>$J48*Dashboard!$J$40</f>
        <v>2648817.8934369888</v>
      </c>
      <c r="P48" s="14">
        <f>H48*(1+Dashboard!$L$19)^(Dashboard!$K$36-2019)</f>
        <v>191191.17916117972</v>
      </c>
      <c r="Q48" s="14">
        <f>I48*(1+Dashboard!$L$20)^(Dashboard!$K$36-2019)</f>
        <v>4392494.5753459083</v>
      </c>
      <c r="R48" s="14">
        <f>J48*(1+Dashboard!$L$18)^(Dashboard!$K$36-2019)</f>
        <v>4850059.6287229713</v>
      </c>
      <c r="S48" s="1" t="str">
        <f>IF(R48&gt;Dashboard!$K$26,"Metro",IF(R48&gt;Dashboard!$J$26,IF(R48&lt;=Dashboard!$K$26,"TIER 1","TIER 6"),IF(R48&gt;Dashboard!$J$27,IF(R48&lt;=Dashboard!$K$27,"TIER 2","TIER 6"),IF(R48&gt;Dashboard!$J$28,IF(R48&lt;=Dashboard!$K$28,"TIER 3","TIER 6"),IF(R48&gt;Dashboard!$J$29,IF(R48&lt;=Dashboard!$K$29,"TIER 4","TIER 6"),IF(R48&gt;Dashboard!$J$30,IF(R48&lt;=Dashboard!$K$30,"TIER 5","TIER 6"),IF(R48&gt;Dashboard!$J$31,IF(R48&lt;=Dashboard!$K$31,"TIER 6","TIER 6"),"TIER 6")))))))</f>
        <v>TIER 1</v>
      </c>
      <c r="T48" s="14">
        <f>$R48*Dashboard!$K$37</f>
        <v>485005.96287229715</v>
      </c>
      <c r="U48" s="14">
        <f>$R48*Dashboard!$K$38</f>
        <v>727508.94430844567</v>
      </c>
      <c r="V48" s="14">
        <f>$R48*Dashboard!$K$39</f>
        <v>1212514.9071807428</v>
      </c>
      <c r="W48" s="14">
        <f>$R48*Dashboard!$K$40</f>
        <v>2425029.8143614857</v>
      </c>
    </row>
    <row r="49" spans="3:32" x14ac:dyDescent="0.55000000000000004">
      <c r="C49" s="1" t="s">
        <v>469</v>
      </c>
      <c r="D49" s="1" t="s">
        <v>74</v>
      </c>
      <c r="E49" s="14">
        <v>1342711</v>
      </c>
      <c r="F49" s="14">
        <v>2887206</v>
      </c>
      <c r="G49" s="14">
        <v>4229917</v>
      </c>
      <c r="H49" s="14">
        <f>E49*(1+Dashboard!$K$19)^(Dashboard!$J$36-2011)</f>
        <v>1573199.939124933</v>
      </c>
      <c r="I49" s="14">
        <f>F49*(1+Dashboard!$K$20)^(Dashboard!$J$36-2011)</f>
        <v>3010463.9819981335</v>
      </c>
      <c r="J49" s="14">
        <f>G49*(1+Dashboard!$K$18)^(Dashboard!$J$36-2011)</f>
        <v>4580393.9877002118</v>
      </c>
      <c r="K49" s="1" t="str">
        <f>IF(J49&gt;Dashboard!$I$26,"Metro",IF(J49&gt;Dashboard!$H$26,IF(J49&lt;=Dashboard!$I$26,"TIER 1","TIER 6"),IF(J49&gt;Dashboard!$H$27,IF(J49&lt;=Dashboard!$I$27,"TIER 2","TIER 6"),IF(J49&gt;Dashboard!$H$28,IF(J49&lt;=Dashboard!$I$28,"TIER 3","TIER 6"),IF(J49&gt;Dashboard!$H$29,IF(J49&lt;=Dashboard!$I$29,"TIER 4","TIER 6"),IF(J49&gt;Dashboard!$H$30,IF(J49&lt;=Dashboard!$I$30,"TIER 5","TIER 6"),IF(J49&gt;Dashboard!$H$31,IF(J49&lt;=Dashboard!$I$31,"TIER 6","TIER 6"),"TIER 6")))))))</f>
        <v>TIER 1</v>
      </c>
      <c r="L49" s="14">
        <f>$J49*Dashboard!$J$37</f>
        <v>229019.69938501061</v>
      </c>
      <c r="M49" s="14">
        <f>$J49*Dashboard!$J$38</f>
        <v>348109.94306521607</v>
      </c>
      <c r="N49" s="14">
        <f>$J49*Dashboard!$J$39</f>
        <v>1374118.1963100636</v>
      </c>
      <c r="O49" s="14">
        <f>$J49*Dashboard!$J$40</f>
        <v>2629146.148939922</v>
      </c>
      <c r="P49" s="14">
        <f>H49*(1+Dashboard!$L$19)^(Dashboard!$K$36-2019)</f>
        <v>1736939.8523832471</v>
      </c>
      <c r="Q49" s="14">
        <f>I49*(1+Dashboard!$L$20)^(Dashboard!$K$36-2019)</f>
        <v>3082826.647025188</v>
      </c>
      <c r="R49" s="14">
        <f>J49*(1+Dashboard!$L$18)^(Dashboard!$K$36-2019)</f>
        <v>4814040.1144905379</v>
      </c>
      <c r="S49" s="1" t="str">
        <f>IF(R49&gt;Dashboard!$K$26,"Metro",IF(R49&gt;Dashboard!$J$26,IF(R49&lt;=Dashboard!$K$26,"TIER 1","TIER 6"),IF(R49&gt;Dashboard!$J$27,IF(R49&lt;=Dashboard!$K$27,"TIER 2","TIER 6"),IF(R49&gt;Dashboard!$J$28,IF(R49&lt;=Dashboard!$K$28,"TIER 3","TIER 6"),IF(R49&gt;Dashboard!$J$29,IF(R49&lt;=Dashboard!$K$29,"TIER 4","TIER 6"),IF(R49&gt;Dashboard!$J$30,IF(R49&lt;=Dashboard!$K$30,"TIER 5","TIER 6"),IF(R49&gt;Dashboard!$J$31,IF(R49&lt;=Dashboard!$K$31,"TIER 6","TIER 6"),"TIER 6")))))))</f>
        <v>TIER 1</v>
      </c>
      <c r="T49" s="14">
        <f>$R49*Dashboard!$K$37</f>
        <v>481404.01144905383</v>
      </c>
      <c r="U49" s="14">
        <f>$R49*Dashboard!$K$38</f>
        <v>722106.01717358071</v>
      </c>
      <c r="V49" s="14">
        <f>$R49*Dashboard!$K$39</f>
        <v>1203510.0286226345</v>
      </c>
      <c r="W49" s="14">
        <f>$R49*Dashboard!$K$40</f>
        <v>2407020.057245269</v>
      </c>
    </row>
    <row r="50" spans="3:32" x14ac:dyDescent="0.55000000000000004">
      <c r="C50" s="1" t="s">
        <v>243</v>
      </c>
      <c r="D50" s="1" t="s">
        <v>160</v>
      </c>
      <c r="E50" s="14">
        <v>1231386</v>
      </c>
      <c r="F50" s="14">
        <v>2942678</v>
      </c>
      <c r="G50" s="14">
        <v>4174064</v>
      </c>
      <c r="H50" s="14">
        <f>E50*(1+Dashboard!$K$19)^(Dashboard!$J$36-2011)</f>
        <v>1442764.9585348556</v>
      </c>
      <c r="I50" s="14">
        <f>F50*(1+Dashboard!$K$20)^(Dashboard!$J$36-2011)</f>
        <v>3068304.1423501833</v>
      </c>
      <c r="J50" s="14">
        <f>G50*(1+Dashboard!$K$18)^(Dashboard!$J$36-2011)</f>
        <v>4519913.1921207672</v>
      </c>
      <c r="K50" s="1" t="str">
        <f>IF(J50&gt;Dashboard!$I$26,"Metro",IF(J50&gt;Dashboard!$H$26,IF(J50&lt;=Dashboard!$I$26,"TIER 1","TIER 6"),IF(J50&gt;Dashboard!$H$27,IF(J50&lt;=Dashboard!$I$27,"TIER 2","TIER 6"),IF(J50&gt;Dashboard!$H$28,IF(J50&lt;=Dashboard!$I$28,"TIER 3","TIER 6"),IF(J50&gt;Dashboard!$H$29,IF(J50&lt;=Dashboard!$I$29,"TIER 4","TIER 6"),IF(J50&gt;Dashboard!$H$30,IF(J50&lt;=Dashboard!$I$30,"TIER 5","TIER 6"),IF(J50&gt;Dashboard!$H$31,IF(J50&lt;=Dashboard!$I$31,"TIER 6","TIER 6"),"TIER 6")))))))</f>
        <v>TIER 1</v>
      </c>
      <c r="L50" s="14">
        <f>$J50*Dashboard!$J$37</f>
        <v>225995.65960603836</v>
      </c>
      <c r="M50" s="14">
        <f>$J50*Dashboard!$J$38</f>
        <v>343513.40260117827</v>
      </c>
      <c r="N50" s="14">
        <f>$J50*Dashboard!$J$39</f>
        <v>1355973.9576362302</v>
      </c>
      <c r="O50" s="14">
        <f>$J50*Dashboard!$J$40</f>
        <v>2594430.1722773206</v>
      </c>
      <c r="P50" s="14">
        <f>H50*(1+Dashboard!$L$19)^(Dashboard!$K$36-2019)</f>
        <v>1592929.0942479782</v>
      </c>
      <c r="Q50" s="14">
        <f>I50*(1+Dashboard!$L$20)^(Dashboard!$K$36-2019)</f>
        <v>3142057.114045477</v>
      </c>
      <c r="R50" s="14">
        <f>J50*(1+Dashboard!$L$18)^(Dashboard!$K$36-2019)</f>
        <v>4750474.1904984983</v>
      </c>
      <c r="S50" s="1" t="str">
        <f>IF(R50&gt;Dashboard!$K$26,"Metro",IF(R50&gt;Dashboard!$J$26,IF(R50&lt;=Dashboard!$K$26,"TIER 1","TIER 6"),IF(R50&gt;Dashboard!$J$27,IF(R50&lt;=Dashboard!$K$27,"TIER 2","TIER 6"),IF(R50&gt;Dashboard!$J$28,IF(R50&lt;=Dashboard!$K$28,"TIER 3","TIER 6"),IF(R50&gt;Dashboard!$J$29,IF(R50&lt;=Dashboard!$K$29,"TIER 4","TIER 6"),IF(R50&gt;Dashboard!$J$30,IF(R50&lt;=Dashboard!$K$30,"TIER 5","TIER 6"),IF(R50&gt;Dashboard!$J$31,IF(R50&lt;=Dashboard!$K$31,"TIER 6","TIER 6"),"TIER 6")))))))</f>
        <v>TIER 1</v>
      </c>
      <c r="T50" s="14">
        <f>$R50*Dashboard!$K$37</f>
        <v>475047.41904984985</v>
      </c>
      <c r="U50" s="14">
        <f>$R50*Dashboard!$K$38</f>
        <v>712571.12857477472</v>
      </c>
      <c r="V50" s="14">
        <f>$R50*Dashboard!$K$39</f>
        <v>1187618.5476246246</v>
      </c>
      <c r="W50" s="14">
        <f>$R50*Dashboard!$K$40</f>
        <v>2375237.0952492491</v>
      </c>
    </row>
    <row r="51" spans="3:32" x14ac:dyDescent="0.55000000000000004">
      <c r="C51" s="1" t="s">
        <v>341</v>
      </c>
      <c r="D51" s="1" t="s">
        <v>17</v>
      </c>
      <c r="E51" s="14">
        <v>2065771</v>
      </c>
      <c r="F51" s="14">
        <v>2099855</v>
      </c>
      <c r="G51" s="14">
        <v>4165626</v>
      </c>
      <c r="H51" s="14">
        <f>E51*(1+Dashboard!$K$19)^(Dashboard!$J$36-2011)</f>
        <v>2420379.9711524309</v>
      </c>
      <c r="I51" s="14">
        <f>F51*(1+Dashboard!$K$20)^(Dashboard!$J$36-2011)</f>
        <v>2189500.1066493662</v>
      </c>
      <c r="J51" s="14">
        <f>G51*(1+Dashboard!$K$18)^(Dashboard!$J$36-2011)</f>
        <v>4510776.0472386777</v>
      </c>
      <c r="K51" s="1" t="str">
        <f>IF(J51&gt;Dashboard!$I$26,"Metro",IF(J51&gt;Dashboard!$H$26,IF(J51&lt;=Dashboard!$I$26,"TIER 1","TIER 6"),IF(J51&gt;Dashboard!$H$27,IF(J51&lt;=Dashboard!$I$27,"TIER 2","TIER 6"),IF(J51&gt;Dashboard!$H$28,IF(J51&lt;=Dashboard!$I$28,"TIER 3","TIER 6"),IF(J51&gt;Dashboard!$H$29,IF(J51&lt;=Dashboard!$I$29,"TIER 4","TIER 6"),IF(J51&gt;Dashboard!$H$30,IF(J51&lt;=Dashboard!$I$30,"TIER 5","TIER 6"),IF(J51&gt;Dashboard!$H$31,IF(J51&lt;=Dashboard!$I$31,"TIER 6","TIER 6"),"TIER 6")))))))</f>
        <v>TIER 1</v>
      </c>
      <c r="L51" s="14">
        <f>$J51*Dashboard!$J$37</f>
        <v>225538.80236193389</v>
      </c>
      <c r="M51" s="14">
        <f>$J51*Dashboard!$J$38</f>
        <v>342818.97959013953</v>
      </c>
      <c r="N51" s="14">
        <f>$J51*Dashboard!$J$39</f>
        <v>1353232.8141716032</v>
      </c>
      <c r="O51" s="14">
        <f>$J51*Dashboard!$J$40</f>
        <v>2589185.4511150015</v>
      </c>
      <c r="P51" s="14">
        <f>H51*(1+Dashboard!$L$19)^(Dashboard!$K$36-2019)</f>
        <v>2672295.0625991686</v>
      </c>
      <c r="Q51" s="14">
        <f>I51*(1+Dashboard!$L$20)^(Dashboard!$K$36-2019)</f>
        <v>2242129.2242012089</v>
      </c>
      <c r="R51" s="14">
        <f>J51*(1+Dashboard!$L$18)^(Dashboard!$K$36-2019)</f>
        <v>4740870.9593982026</v>
      </c>
      <c r="S51" s="1" t="str">
        <f>IF(R51&gt;Dashboard!$K$26,"Metro",IF(R51&gt;Dashboard!$J$26,IF(R51&lt;=Dashboard!$K$26,"TIER 1","TIER 6"),IF(R51&gt;Dashboard!$J$27,IF(R51&lt;=Dashboard!$K$27,"TIER 2","TIER 6"),IF(R51&gt;Dashboard!$J$28,IF(R51&lt;=Dashboard!$K$28,"TIER 3","TIER 6"),IF(R51&gt;Dashboard!$J$29,IF(R51&lt;=Dashboard!$K$29,"TIER 4","TIER 6"),IF(R51&gt;Dashboard!$J$30,IF(R51&lt;=Dashboard!$K$30,"TIER 5","TIER 6"),IF(R51&gt;Dashboard!$J$31,IF(R51&lt;=Dashboard!$K$31,"TIER 6","TIER 6"),"TIER 6")))))))</f>
        <v>TIER 1</v>
      </c>
      <c r="T51" s="14">
        <f>$R51*Dashboard!$K$37</f>
        <v>474087.09593982028</v>
      </c>
      <c r="U51" s="14">
        <f>$R51*Dashboard!$K$38</f>
        <v>711130.64390973037</v>
      </c>
      <c r="V51" s="14">
        <f>$R51*Dashboard!$K$39</f>
        <v>1185217.7398495506</v>
      </c>
      <c r="W51" s="14">
        <f>$R51*Dashboard!$K$40</f>
        <v>2370435.4796991013</v>
      </c>
    </row>
    <row r="52" spans="3:32" x14ac:dyDescent="0.55000000000000004">
      <c r="C52" s="1" t="s">
        <v>611</v>
      </c>
      <c r="D52" s="1" t="s">
        <v>69</v>
      </c>
      <c r="E52" s="14">
        <v>1191312</v>
      </c>
      <c r="F52" s="14">
        <v>2952200</v>
      </c>
      <c r="G52" s="14">
        <v>4143512</v>
      </c>
      <c r="H52" s="14">
        <f>E52*(1+Dashboard!$K$19)^(Dashboard!$J$36-2011)</f>
        <v>1395811.8805005709</v>
      </c>
      <c r="I52" s="14">
        <f>F52*(1+Dashboard!$K$20)^(Dashboard!$J$36-2011)</f>
        <v>3078232.6469447934</v>
      </c>
      <c r="J52" s="14">
        <f>G52*(1+Dashboard!$K$18)^(Dashboard!$J$36-2011)</f>
        <v>4486829.7540504178</v>
      </c>
      <c r="K52" s="1" t="str">
        <f>IF(J52&gt;Dashboard!$I$26,"Metro",IF(J52&gt;Dashboard!$H$26,IF(J52&lt;=Dashboard!$I$26,"TIER 1","TIER 6"),IF(J52&gt;Dashboard!$H$27,IF(J52&lt;=Dashboard!$I$27,"TIER 2","TIER 6"),IF(J52&gt;Dashboard!$H$28,IF(J52&lt;=Dashboard!$I$28,"TIER 3","TIER 6"),IF(J52&gt;Dashboard!$H$29,IF(J52&lt;=Dashboard!$I$29,"TIER 4","TIER 6"),IF(J52&gt;Dashboard!$H$30,IF(J52&lt;=Dashboard!$I$30,"TIER 5","TIER 6"),IF(J52&gt;Dashboard!$H$31,IF(J52&lt;=Dashboard!$I$31,"TIER 6","TIER 6"),"TIER 6")))))))</f>
        <v>TIER 1</v>
      </c>
      <c r="L52" s="14">
        <f>$J52*Dashboard!$J$37</f>
        <v>224341.48770252091</v>
      </c>
      <c r="M52" s="14">
        <f>$J52*Dashboard!$J$38</f>
        <v>340999.06130783173</v>
      </c>
      <c r="N52" s="14">
        <f>$J52*Dashboard!$J$39</f>
        <v>1346048.9262151252</v>
      </c>
      <c r="O52" s="14">
        <f>$J52*Dashboard!$J$40</f>
        <v>2575440.2788249403</v>
      </c>
      <c r="P52" s="14">
        <f>H52*(1+Dashboard!$L$19)^(Dashboard!$K$36-2019)</f>
        <v>1541089.1021391728</v>
      </c>
      <c r="Q52" s="14">
        <f>I52*(1+Dashboard!$L$20)^(Dashboard!$K$36-2019)</f>
        <v>3152224.2705743057</v>
      </c>
      <c r="R52" s="14">
        <f>J52*(1+Dashboard!$L$18)^(Dashboard!$K$36-2019)</f>
        <v>4715703.1645946996</v>
      </c>
      <c r="S52" s="1" t="str">
        <f>IF(R52&gt;Dashboard!$K$26,"Metro",IF(R52&gt;Dashboard!$J$26,IF(R52&lt;=Dashboard!$K$26,"TIER 1","TIER 6"),IF(R52&gt;Dashboard!$J$27,IF(R52&lt;=Dashboard!$K$27,"TIER 2","TIER 6"),IF(R52&gt;Dashboard!$J$28,IF(R52&lt;=Dashboard!$K$28,"TIER 3","TIER 6"),IF(R52&gt;Dashboard!$J$29,IF(R52&lt;=Dashboard!$K$29,"TIER 4","TIER 6"),IF(R52&gt;Dashboard!$J$30,IF(R52&lt;=Dashboard!$K$30,"TIER 5","TIER 6"),IF(R52&gt;Dashboard!$J$31,IF(R52&lt;=Dashboard!$K$31,"TIER 6","TIER 6"),"TIER 6")))))))</f>
        <v>TIER 1</v>
      </c>
      <c r="T52" s="14">
        <f>$R52*Dashboard!$K$37</f>
        <v>471570.31645946996</v>
      </c>
      <c r="U52" s="14">
        <f>$R52*Dashboard!$K$38</f>
        <v>707355.47468920494</v>
      </c>
      <c r="V52" s="14">
        <f>$R52*Dashboard!$K$39</f>
        <v>1178925.7911486749</v>
      </c>
      <c r="W52" s="14">
        <f>$R52*Dashboard!$K$40</f>
        <v>2357851.5822973498</v>
      </c>
    </row>
    <row r="53" spans="3:32" x14ac:dyDescent="0.55000000000000004">
      <c r="C53" s="1" t="s">
        <v>432</v>
      </c>
      <c r="D53" s="1" t="s">
        <v>438</v>
      </c>
      <c r="E53" s="14">
        <v>1817211</v>
      </c>
      <c r="F53" s="14">
        <v>2295709</v>
      </c>
      <c r="G53" s="14">
        <v>4112920</v>
      </c>
      <c r="H53" s="14">
        <f>E53*(1+Dashboard!$K$19)^(Dashboard!$J$36-2011)</f>
        <v>2129152.3154105078</v>
      </c>
      <c r="I53" s="14">
        <f>F53*(1+Dashboard!$K$20)^(Dashboard!$J$36-2011)</f>
        <v>2393715.3281230894</v>
      </c>
      <c r="J53" s="14">
        <f>G53*(1+Dashboard!$K$18)^(Dashboard!$J$36-2011)</f>
        <v>4453703.0017118435</v>
      </c>
      <c r="K53" s="1" t="str">
        <f>IF(J53&gt;Dashboard!$I$26,"Metro",IF(J53&gt;Dashboard!$H$26,IF(J53&lt;=Dashboard!$I$26,"TIER 1","TIER 6"),IF(J53&gt;Dashboard!$H$27,IF(J53&lt;=Dashboard!$I$27,"TIER 2","TIER 6"),IF(J53&gt;Dashboard!$H$28,IF(J53&lt;=Dashboard!$I$28,"TIER 3","TIER 6"),IF(J53&gt;Dashboard!$H$29,IF(J53&lt;=Dashboard!$I$29,"TIER 4","TIER 6"),IF(J53&gt;Dashboard!$H$30,IF(J53&lt;=Dashboard!$I$30,"TIER 5","TIER 6"),IF(J53&gt;Dashboard!$H$31,IF(J53&lt;=Dashboard!$I$31,"TIER 6","TIER 6"),"TIER 6")))))))</f>
        <v>TIER 1</v>
      </c>
      <c r="L53" s="14">
        <f>$J53*Dashboard!$J$37</f>
        <v>222685.15008559218</v>
      </c>
      <c r="M53" s="14">
        <f>$J53*Dashboard!$J$38</f>
        <v>338481.42813010007</v>
      </c>
      <c r="N53" s="14">
        <f>$J53*Dashboard!$J$39</f>
        <v>1336110.9005135531</v>
      </c>
      <c r="O53" s="14">
        <f>$J53*Dashboard!$J$40</f>
        <v>2556425.5229825983</v>
      </c>
      <c r="P53" s="14">
        <f>H53*(1+Dashboard!$L$19)^(Dashboard!$K$36-2019)</f>
        <v>2350756.1985335732</v>
      </c>
      <c r="Q53" s="14">
        <f>I53*(1+Dashboard!$L$20)^(Dashboard!$K$36-2019)</f>
        <v>2451253.1766058765</v>
      </c>
      <c r="R53" s="14">
        <f>J53*(1+Dashboard!$L$18)^(Dashboard!$K$36-2019)</f>
        <v>4680886.6149596851</v>
      </c>
      <c r="S53" s="1" t="str">
        <f>IF(R53&gt;Dashboard!$K$26,"Metro",IF(R53&gt;Dashboard!$J$26,IF(R53&lt;=Dashboard!$K$26,"TIER 1","TIER 6"),IF(R53&gt;Dashboard!$J$27,IF(R53&lt;=Dashboard!$K$27,"TIER 2","TIER 6"),IF(R53&gt;Dashboard!$J$28,IF(R53&lt;=Dashboard!$K$28,"TIER 3","TIER 6"),IF(R53&gt;Dashboard!$J$29,IF(R53&lt;=Dashboard!$K$29,"TIER 4","TIER 6"),IF(R53&gt;Dashboard!$J$30,IF(R53&lt;=Dashboard!$K$30,"TIER 5","TIER 6"),IF(R53&gt;Dashboard!$J$31,IF(R53&lt;=Dashboard!$K$31,"TIER 6","TIER 6"),"TIER 6")))))))</f>
        <v>TIER 1</v>
      </c>
      <c r="T53" s="14">
        <f>$R53*Dashboard!$K$37</f>
        <v>468088.66149596852</v>
      </c>
      <c r="U53" s="14">
        <f>$R53*Dashboard!$K$38</f>
        <v>702132.9922439527</v>
      </c>
      <c r="V53" s="14">
        <f>$R53*Dashboard!$K$39</f>
        <v>1170221.6537399213</v>
      </c>
      <c r="W53" s="14">
        <f>$R53*Dashboard!$K$40</f>
        <v>2340443.3074798426</v>
      </c>
    </row>
    <row r="54" spans="3:32" x14ac:dyDescent="0.55000000000000004">
      <c r="C54" s="1" t="s">
        <v>611</v>
      </c>
      <c r="D54" s="1" t="s">
        <v>146</v>
      </c>
      <c r="E54" s="14">
        <v>541806</v>
      </c>
      <c r="F54" s="14">
        <v>3551039</v>
      </c>
      <c r="G54" s="14">
        <v>4092845</v>
      </c>
      <c r="H54" s="14">
        <f>E54*(1+Dashboard!$K$19)^(Dashboard!$J$36-2011)</f>
        <v>634812.08258331346</v>
      </c>
      <c r="I54" s="14">
        <f>F54*(1+Dashboard!$K$20)^(Dashboard!$J$36-2011)</f>
        <v>3702636.73883009</v>
      </c>
      <c r="J54" s="14">
        <f>G54*(1+Dashboard!$K$18)^(Dashboard!$J$36-2011)</f>
        <v>4431964.6533463597</v>
      </c>
      <c r="K54" s="1" t="str">
        <f>IF(J54&gt;Dashboard!$I$26,"Metro",IF(J54&gt;Dashboard!$H$26,IF(J54&lt;=Dashboard!$I$26,"TIER 1","TIER 6"),IF(J54&gt;Dashboard!$H$27,IF(J54&lt;=Dashboard!$I$27,"TIER 2","TIER 6"),IF(J54&gt;Dashboard!$H$28,IF(J54&lt;=Dashboard!$I$28,"TIER 3","TIER 6"),IF(J54&gt;Dashboard!$H$29,IF(J54&lt;=Dashboard!$I$29,"TIER 4","TIER 6"),IF(J54&gt;Dashboard!$H$30,IF(J54&lt;=Dashboard!$I$30,"TIER 5","TIER 6"),IF(J54&gt;Dashboard!$H$31,IF(J54&lt;=Dashboard!$I$31,"TIER 6","TIER 6"),"TIER 6")))))))</f>
        <v>TIER 1</v>
      </c>
      <c r="L54" s="14">
        <f>$J54*Dashboard!$J$37</f>
        <v>221598.23266731799</v>
      </c>
      <c r="M54" s="14">
        <f>$J54*Dashboard!$J$38</f>
        <v>336829.31365432334</v>
      </c>
      <c r="N54" s="14">
        <f>$J54*Dashboard!$J$39</f>
        <v>1329589.3960039078</v>
      </c>
      <c r="O54" s="14">
        <f>$J54*Dashboard!$J$40</f>
        <v>2543947.711020811</v>
      </c>
      <c r="P54" s="14">
        <f>H54*(1+Dashboard!$L$19)^(Dashboard!$K$36-2019)</f>
        <v>700883.83401964942</v>
      </c>
      <c r="Q54" s="14">
        <f>I54*(1+Dashboard!$L$20)^(Dashboard!$K$36-2019)</f>
        <v>3791637.1931291618</v>
      </c>
      <c r="R54" s="14">
        <f>J54*(1+Dashboard!$L$18)^(Dashboard!$K$36-2019)</f>
        <v>4658039.3923549866</v>
      </c>
      <c r="S54" s="1" t="str">
        <f>IF(R54&gt;Dashboard!$K$26,"Metro",IF(R54&gt;Dashboard!$J$26,IF(R54&lt;=Dashboard!$K$26,"TIER 1","TIER 6"),IF(R54&gt;Dashboard!$J$27,IF(R54&lt;=Dashboard!$K$27,"TIER 2","TIER 6"),IF(R54&gt;Dashboard!$J$28,IF(R54&lt;=Dashboard!$K$28,"TIER 3","TIER 6"),IF(R54&gt;Dashboard!$J$29,IF(R54&lt;=Dashboard!$K$29,"TIER 4","TIER 6"),IF(R54&gt;Dashboard!$J$30,IF(R54&lt;=Dashboard!$K$30,"TIER 5","TIER 6"),IF(R54&gt;Dashboard!$J$31,IF(R54&lt;=Dashboard!$K$31,"TIER 6","TIER 6"),"TIER 6")))))))</f>
        <v>TIER 1</v>
      </c>
      <c r="T54" s="14">
        <f>$R54*Dashboard!$K$37</f>
        <v>465803.93923549866</v>
      </c>
      <c r="U54" s="14">
        <f>$R54*Dashboard!$K$38</f>
        <v>698705.90885324799</v>
      </c>
      <c r="V54" s="14">
        <f>$R54*Dashboard!$K$39</f>
        <v>1164509.8480887467</v>
      </c>
      <c r="W54" s="14">
        <f>$R54*Dashboard!$K$40</f>
        <v>2329019.6961774933</v>
      </c>
    </row>
    <row r="55" spans="3:32" x14ac:dyDescent="0.55000000000000004">
      <c r="C55" s="1" t="s">
        <v>243</v>
      </c>
      <c r="D55" s="1" t="s">
        <v>94</v>
      </c>
      <c r="E55" s="14">
        <v>1145711</v>
      </c>
      <c r="F55" s="14">
        <v>2935437</v>
      </c>
      <c r="G55" s="14">
        <v>4081148</v>
      </c>
      <c r="H55" s="14">
        <f>E55*(1+Dashboard!$K$19)^(Dashboard!$J$36-2011)</f>
        <v>1342383.0410674866</v>
      </c>
      <c r="I55" s="14">
        <f>F55*(1+Dashboard!$K$20)^(Dashboard!$J$36-2011)</f>
        <v>3060754.0161403981</v>
      </c>
      <c r="J55" s="14">
        <f>G55*(1+Dashboard!$K$18)^(Dashboard!$J$36-2011)</f>
        <v>4419298.4784606285</v>
      </c>
      <c r="K55" s="1" t="str">
        <f>IF(J55&gt;Dashboard!$I$26,"Metro",IF(J55&gt;Dashboard!$H$26,IF(J55&lt;=Dashboard!$I$26,"TIER 1","TIER 6"),IF(J55&gt;Dashboard!$H$27,IF(J55&lt;=Dashboard!$I$27,"TIER 2","TIER 6"),IF(J55&gt;Dashboard!$H$28,IF(J55&lt;=Dashboard!$I$28,"TIER 3","TIER 6"),IF(J55&gt;Dashboard!$H$29,IF(J55&lt;=Dashboard!$I$29,"TIER 4","TIER 6"),IF(J55&gt;Dashboard!$H$30,IF(J55&lt;=Dashboard!$I$30,"TIER 5","TIER 6"),IF(J55&gt;Dashboard!$H$31,IF(J55&lt;=Dashboard!$I$31,"TIER 6","TIER 6"),"TIER 6")))))))</f>
        <v>TIER 1</v>
      </c>
      <c r="L55" s="14">
        <f>$J55*Dashboard!$J$37</f>
        <v>220964.92392303143</v>
      </c>
      <c r="M55" s="14">
        <f>$J55*Dashboard!$J$38</f>
        <v>335866.68436300778</v>
      </c>
      <c r="N55" s="14">
        <f>$J55*Dashboard!$J$39</f>
        <v>1325789.5435381886</v>
      </c>
      <c r="O55" s="14">
        <f>$J55*Dashboard!$J$40</f>
        <v>2536677.326636401</v>
      </c>
      <c r="P55" s="14">
        <f>H55*(1+Dashboard!$L$19)^(Dashboard!$K$36-2019)</f>
        <v>1482099.3461838493</v>
      </c>
      <c r="Q55" s="14">
        <f>I55*(1+Dashboard!$L$20)^(Dashboard!$K$36-2019)</f>
        <v>3134325.5050951252</v>
      </c>
      <c r="R55" s="14">
        <f>J55*(1+Dashboard!$L$18)^(Dashboard!$K$36-2019)</f>
        <v>4644727.1152537586</v>
      </c>
      <c r="S55" s="1" t="str">
        <f>IF(R55&gt;Dashboard!$K$26,"Metro",IF(R55&gt;Dashboard!$J$26,IF(R55&lt;=Dashboard!$K$26,"TIER 1","TIER 6"),IF(R55&gt;Dashboard!$J$27,IF(R55&lt;=Dashboard!$K$27,"TIER 2","TIER 6"),IF(R55&gt;Dashboard!$J$28,IF(R55&lt;=Dashboard!$K$28,"TIER 3","TIER 6"),IF(R55&gt;Dashboard!$J$29,IF(R55&lt;=Dashboard!$K$29,"TIER 4","TIER 6"),IF(R55&gt;Dashboard!$J$30,IF(R55&lt;=Dashboard!$K$30,"TIER 5","TIER 6"),IF(R55&gt;Dashboard!$J$31,IF(R55&lt;=Dashboard!$K$31,"TIER 6","TIER 6"),"TIER 6")))))))</f>
        <v>TIER 1</v>
      </c>
      <c r="T55" s="14">
        <f>$R55*Dashboard!$K$37</f>
        <v>464472.7115253759</v>
      </c>
      <c r="U55" s="14">
        <f>$R55*Dashboard!$K$38</f>
        <v>696709.06728806382</v>
      </c>
      <c r="V55" s="14">
        <f>$R55*Dashboard!$K$39</f>
        <v>1161181.7788134397</v>
      </c>
      <c r="W55" s="14">
        <f>$R55*Dashboard!$K$40</f>
        <v>2322363.5576268793</v>
      </c>
    </row>
    <row r="56" spans="3:32" x14ac:dyDescent="0.55000000000000004">
      <c r="C56" s="1" t="s">
        <v>320</v>
      </c>
      <c r="D56" s="1" t="s">
        <v>34</v>
      </c>
      <c r="E56" s="14">
        <v>1483289</v>
      </c>
      <c r="F56" s="14">
        <v>2580583</v>
      </c>
      <c r="G56" s="14">
        <v>4063872</v>
      </c>
      <c r="H56" s="14">
        <f>E56*(1+Dashboard!$K$19)^(Dashboard!$J$36-2011)</f>
        <v>1737909.4715874693</v>
      </c>
      <c r="I56" s="14">
        <f>F56*(1+Dashboard!$K$20)^(Dashboard!$J$36-2011)</f>
        <v>2690750.9107617154</v>
      </c>
      <c r="J56" s="14">
        <f>G56*(1+Dashboard!$K$18)^(Dashboard!$J$36-2011)</f>
        <v>4400591.0460141981</v>
      </c>
      <c r="K56" s="1" t="str">
        <f>IF(J56&gt;Dashboard!$I$26,"Metro",IF(J56&gt;Dashboard!$H$26,IF(J56&lt;=Dashboard!$I$26,"TIER 1","TIER 6"),IF(J56&gt;Dashboard!$H$27,IF(J56&lt;=Dashboard!$I$27,"TIER 2","TIER 6"),IF(J56&gt;Dashboard!$H$28,IF(J56&lt;=Dashboard!$I$28,"TIER 3","TIER 6"),IF(J56&gt;Dashboard!$H$29,IF(J56&lt;=Dashboard!$I$29,"TIER 4","TIER 6"),IF(J56&gt;Dashboard!$H$30,IF(J56&lt;=Dashboard!$I$30,"TIER 5","TIER 6"),IF(J56&gt;Dashboard!$H$31,IF(J56&lt;=Dashboard!$I$31,"TIER 6","TIER 6"),"TIER 6")))))))</f>
        <v>TIER 1</v>
      </c>
      <c r="L56" s="14">
        <f>$J56*Dashboard!$J$37</f>
        <v>220029.55230070991</v>
      </c>
      <c r="M56" s="14">
        <f>$J56*Dashboard!$J$38</f>
        <v>334444.91949707904</v>
      </c>
      <c r="N56" s="14">
        <f>$J56*Dashboard!$J$39</f>
        <v>1320177.3138042593</v>
      </c>
      <c r="O56" s="14">
        <f>$J56*Dashboard!$J$40</f>
        <v>2525939.2604121501</v>
      </c>
      <c r="P56" s="14">
        <f>H56*(1+Dashboard!$L$19)^(Dashboard!$K$36-2019)</f>
        <v>1918792.4852791808</v>
      </c>
      <c r="Q56" s="14">
        <f>I56*(1+Dashboard!$L$20)^(Dashboard!$K$36-2019)</f>
        <v>2755428.6175839896</v>
      </c>
      <c r="R56" s="14">
        <f>J56*(1+Dashboard!$L$18)^(Dashboard!$K$36-2019)</f>
        <v>4625065.4157409938</v>
      </c>
      <c r="S56" s="1" t="str">
        <f>IF(R56&gt;Dashboard!$K$26,"Metro",IF(R56&gt;Dashboard!$J$26,IF(R56&lt;=Dashboard!$K$26,"TIER 1","TIER 6"),IF(R56&gt;Dashboard!$J$27,IF(R56&lt;=Dashboard!$K$27,"TIER 2","TIER 6"),IF(R56&gt;Dashboard!$J$28,IF(R56&lt;=Dashboard!$K$28,"TIER 3","TIER 6"),IF(R56&gt;Dashboard!$J$29,IF(R56&lt;=Dashboard!$K$29,"TIER 4","TIER 6"),IF(R56&gt;Dashboard!$J$30,IF(R56&lt;=Dashboard!$K$30,"TIER 5","TIER 6"),IF(R56&gt;Dashboard!$J$31,IF(R56&lt;=Dashboard!$K$31,"TIER 6","TIER 6"),"TIER 6")))))))</f>
        <v>TIER 1</v>
      </c>
      <c r="T56" s="14">
        <f>$R56*Dashboard!$K$37</f>
        <v>462506.54157409939</v>
      </c>
      <c r="U56" s="14">
        <f>$R56*Dashboard!$K$38</f>
        <v>693759.812361149</v>
      </c>
      <c r="V56" s="14">
        <f>$R56*Dashboard!$K$39</f>
        <v>1156266.3539352485</v>
      </c>
      <c r="W56" s="14">
        <f>$R56*Dashboard!$K$40</f>
        <v>2312532.7078704969</v>
      </c>
    </row>
    <row r="57" spans="3:32" x14ac:dyDescent="0.55000000000000004">
      <c r="C57" s="1" t="s">
        <v>243</v>
      </c>
      <c r="D57" s="1" t="s">
        <v>71</v>
      </c>
      <c r="E57" s="14">
        <v>1149286</v>
      </c>
      <c r="F57" s="14">
        <v>2904177</v>
      </c>
      <c r="G57" s="14">
        <v>4053463</v>
      </c>
      <c r="H57" s="14">
        <f>E57*(1+Dashboard!$K$19)^(Dashboard!$J$36-2011)</f>
        <v>1346571.7233545696</v>
      </c>
      <c r="I57" s="14">
        <f>F57*(1+Dashboard!$K$20)^(Dashboard!$J$36-2011)</f>
        <v>3028159.4925500271</v>
      </c>
      <c r="J57" s="14">
        <f>G57*(1+Dashboard!$K$18)^(Dashboard!$J$36-2011)</f>
        <v>4389319.5905653145</v>
      </c>
      <c r="K57" s="1" t="str">
        <f>IF(J57&gt;Dashboard!$I$26,"Metro",IF(J57&gt;Dashboard!$H$26,IF(J57&lt;=Dashboard!$I$26,"TIER 1","TIER 6"),IF(J57&gt;Dashboard!$H$27,IF(J57&lt;=Dashboard!$I$27,"TIER 2","TIER 6"),IF(J57&gt;Dashboard!$H$28,IF(J57&lt;=Dashboard!$I$28,"TIER 3","TIER 6"),IF(J57&gt;Dashboard!$H$29,IF(J57&lt;=Dashboard!$I$29,"TIER 4","TIER 6"),IF(J57&gt;Dashboard!$H$30,IF(J57&lt;=Dashboard!$I$30,"TIER 5","TIER 6"),IF(J57&gt;Dashboard!$H$31,IF(J57&lt;=Dashboard!$I$31,"TIER 6","TIER 6"),"TIER 6")))))))</f>
        <v>TIER 1</v>
      </c>
      <c r="L57" s="14">
        <f>$J57*Dashboard!$J$37</f>
        <v>219465.97952826574</v>
      </c>
      <c r="M57" s="14">
        <f>$J57*Dashboard!$J$38</f>
        <v>333588.28888296388</v>
      </c>
      <c r="N57" s="14">
        <f>$J57*Dashboard!$J$39</f>
        <v>1316795.8771695944</v>
      </c>
      <c r="O57" s="14">
        <f>$J57*Dashboard!$J$40</f>
        <v>2519469.444984491</v>
      </c>
      <c r="P57" s="14">
        <f>H57*(1+Dashboard!$L$19)^(Dashboard!$K$36-2019)</f>
        <v>1486723.9898877214</v>
      </c>
      <c r="Q57" s="14">
        <f>I57*(1+Dashboard!$L$20)^(Dashboard!$K$36-2019)</f>
        <v>3100947.5054006088</v>
      </c>
      <c r="R57" s="14">
        <f>J57*(1+Dashboard!$L$18)^(Dashboard!$K$36-2019)</f>
        <v>4613219.0027849628</v>
      </c>
      <c r="S57" s="1" t="str">
        <f>IF(R57&gt;Dashboard!$K$26,"Metro",IF(R57&gt;Dashboard!$J$26,IF(R57&lt;=Dashboard!$K$26,"TIER 1","TIER 6"),IF(R57&gt;Dashboard!$J$27,IF(R57&lt;=Dashboard!$K$27,"TIER 2","TIER 6"),IF(R57&gt;Dashboard!$J$28,IF(R57&lt;=Dashboard!$K$28,"TIER 3","TIER 6"),IF(R57&gt;Dashboard!$J$29,IF(R57&lt;=Dashboard!$K$29,"TIER 4","TIER 6"),IF(R57&gt;Dashboard!$J$30,IF(R57&lt;=Dashboard!$K$30,"TIER 5","TIER 6"),IF(R57&gt;Dashboard!$J$31,IF(R57&lt;=Dashboard!$K$31,"TIER 6","TIER 6"),"TIER 6")))))))</f>
        <v>TIER 1</v>
      </c>
      <c r="T57" s="14">
        <f>$R57*Dashboard!$K$37</f>
        <v>461321.90027849632</v>
      </c>
      <c r="U57" s="14">
        <f>$R57*Dashboard!$K$38</f>
        <v>691982.85041774437</v>
      </c>
      <c r="V57" s="14">
        <f>$R57*Dashboard!$K$39</f>
        <v>1153304.7506962407</v>
      </c>
      <c r="W57" s="14">
        <f>$R57*Dashboard!$K$40</f>
        <v>2306609.5013924814</v>
      </c>
    </row>
    <row r="58" spans="3:32" x14ac:dyDescent="0.55000000000000004">
      <c r="C58" s="1" t="s">
        <v>243</v>
      </c>
      <c r="D58" s="1" t="s">
        <v>140</v>
      </c>
      <c r="E58" s="14">
        <v>607692</v>
      </c>
      <c r="F58" s="14">
        <v>3445336</v>
      </c>
      <c r="G58" s="14">
        <v>4053028</v>
      </c>
      <c r="H58" s="14">
        <f>E58*(1+Dashboard!$K$19)^(Dashboard!$J$36-2011)</f>
        <v>712008.03256002872</v>
      </c>
      <c r="I58" s="14">
        <f>F58*(1+Dashboard!$K$20)^(Dashboard!$J$36-2011)</f>
        <v>3592421.1621482917</v>
      </c>
      <c r="J58" s="14">
        <f>G58*(1+Dashboard!$K$18)^(Dashboard!$J$36-2011)</f>
        <v>4388848.547898367</v>
      </c>
      <c r="K58" s="1" t="str">
        <f>IF(J58&gt;Dashboard!$I$26,"Metro",IF(J58&gt;Dashboard!$H$26,IF(J58&lt;=Dashboard!$I$26,"TIER 1","TIER 6"),IF(J58&gt;Dashboard!$H$27,IF(J58&lt;=Dashboard!$I$27,"TIER 2","TIER 6"),IF(J58&gt;Dashboard!$H$28,IF(J58&lt;=Dashboard!$I$28,"TIER 3","TIER 6"),IF(J58&gt;Dashboard!$H$29,IF(J58&lt;=Dashboard!$I$29,"TIER 4","TIER 6"),IF(J58&gt;Dashboard!$H$30,IF(J58&lt;=Dashboard!$I$30,"TIER 5","TIER 6"),IF(J58&gt;Dashboard!$H$31,IF(J58&lt;=Dashboard!$I$31,"TIER 6","TIER 6"),"TIER 6")))))))</f>
        <v>TIER 1</v>
      </c>
      <c r="L58" s="14">
        <f>$J58*Dashboard!$J$37</f>
        <v>219442.42739491837</v>
      </c>
      <c r="M58" s="14">
        <f>$J58*Dashboard!$J$38</f>
        <v>333552.48964027589</v>
      </c>
      <c r="N58" s="14">
        <f>$J58*Dashboard!$J$39</f>
        <v>1316654.5643695102</v>
      </c>
      <c r="O58" s="14">
        <f>$J58*Dashboard!$J$40</f>
        <v>2519199.066493663</v>
      </c>
      <c r="P58" s="14">
        <f>H58*(1+Dashboard!$L$19)^(Dashboard!$K$36-2019)</f>
        <v>786114.40047372831</v>
      </c>
      <c r="Q58" s="14">
        <f>I58*(1+Dashboard!$L$20)^(Dashboard!$K$36-2019)</f>
        <v>3678772.3594212439</v>
      </c>
      <c r="R58" s="14">
        <f>J58*(1+Dashboard!$L$18)^(Dashboard!$K$36-2019)</f>
        <v>4612723.9322079746</v>
      </c>
      <c r="S58" s="1" t="str">
        <f>IF(R58&gt;Dashboard!$K$26,"Metro",IF(R58&gt;Dashboard!$J$26,IF(R58&lt;=Dashboard!$K$26,"TIER 1","TIER 6"),IF(R58&gt;Dashboard!$J$27,IF(R58&lt;=Dashboard!$K$27,"TIER 2","TIER 6"),IF(R58&gt;Dashboard!$J$28,IF(R58&lt;=Dashboard!$K$28,"TIER 3","TIER 6"),IF(R58&gt;Dashboard!$J$29,IF(R58&lt;=Dashboard!$K$29,"TIER 4","TIER 6"),IF(R58&gt;Dashboard!$J$30,IF(R58&lt;=Dashboard!$K$30,"TIER 5","TIER 6"),IF(R58&gt;Dashboard!$J$31,IF(R58&lt;=Dashboard!$K$31,"TIER 6","TIER 6"),"TIER 6")))))))</f>
        <v>TIER 1</v>
      </c>
      <c r="T58" s="14">
        <f>$R58*Dashboard!$K$37</f>
        <v>461272.39322079747</v>
      </c>
      <c r="U58" s="14">
        <f>$R58*Dashboard!$K$38</f>
        <v>691908.58983119612</v>
      </c>
      <c r="V58" s="14">
        <f>$R58*Dashboard!$K$39</f>
        <v>1153180.9830519937</v>
      </c>
      <c r="W58" s="14">
        <f>$R58*Dashboard!$K$40</f>
        <v>2306361.9661039873</v>
      </c>
    </row>
    <row r="59" spans="3:32" x14ac:dyDescent="0.55000000000000004">
      <c r="C59" s="1" t="s">
        <v>611</v>
      </c>
      <c r="D59" s="1" t="s">
        <v>631</v>
      </c>
      <c r="E59" s="14">
        <v>461035</v>
      </c>
      <c r="F59" s="14">
        <v>3560208</v>
      </c>
      <c r="G59" s="14">
        <v>4021243</v>
      </c>
      <c r="H59" s="14">
        <f>E59*(1+Dashboard!$K$19)^(Dashboard!$J$36-2011)</f>
        <v>540175.98272037948</v>
      </c>
      <c r="I59" s="14">
        <f>F59*(1+Dashboard!$K$20)^(Dashboard!$J$36-2011)</f>
        <v>3712197.1734686093</v>
      </c>
      <c r="J59" s="14">
        <f>G59*(1+Dashboard!$K$18)^(Dashboard!$J$36-2011)</f>
        <v>4354429.947509978</v>
      </c>
      <c r="K59" s="1" t="str">
        <f>IF(J59&gt;Dashboard!$I$26,"Metro",IF(J59&gt;Dashboard!$H$26,IF(J59&lt;=Dashboard!$I$26,"TIER 1","TIER 6"),IF(J59&gt;Dashboard!$H$27,IF(J59&lt;=Dashboard!$I$27,"TIER 2","TIER 6"),IF(J59&gt;Dashboard!$H$28,IF(J59&lt;=Dashboard!$I$28,"TIER 3","TIER 6"),IF(J59&gt;Dashboard!$H$29,IF(J59&lt;=Dashboard!$I$29,"TIER 4","TIER 6"),IF(J59&gt;Dashboard!$H$30,IF(J59&lt;=Dashboard!$I$30,"TIER 5","TIER 6"),IF(J59&gt;Dashboard!$H$31,IF(J59&lt;=Dashboard!$I$31,"TIER 6","TIER 6"),"TIER 6")))))))</f>
        <v>TIER 1</v>
      </c>
      <c r="L59" s="14">
        <f>$J59*Dashboard!$J$37</f>
        <v>217721.4973754989</v>
      </c>
      <c r="M59" s="14">
        <f>$J59*Dashboard!$J$38</f>
        <v>330936.67601075832</v>
      </c>
      <c r="N59" s="14">
        <f>$J59*Dashboard!$J$39</f>
        <v>1306328.9842529933</v>
      </c>
      <c r="O59" s="14">
        <f>$J59*Dashboard!$J$40</f>
        <v>2499442.7898707278</v>
      </c>
      <c r="P59" s="14">
        <f>H59*(1+Dashboard!$L$19)^(Dashboard!$K$36-2019)</f>
        <v>596397.93287126592</v>
      </c>
      <c r="Q59" s="14">
        <f>I59*(1+Dashboard!$L$20)^(Dashboard!$K$36-2019)</f>
        <v>3801427.4323869683</v>
      </c>
      <c r="R59" s="14">
        <f>J59*(1+Dashboard!$L$18)^(Dashboard!$K$36-2019)</f>
        <v>4576549.6372894021</v>
      </c>
      <c r="S59" s="1" t="str">
        <f>IF(R59&gt;Dashboard!$K$26,"Metro",IF(R59&gt;Dashboard!$J$26,IF(R59&lt;=Dashboard!$K$26,"TIER 1","TIER 6"),IF(R59&gt;Dashboard!$J$27,IF(R59&lt;=Dashboard!$K$27,"TIER 2","TIER 6"),IF(R59&gt;Dashboard!$J$28,IF(R59&lt;=Dashboard!$K$28,"TIER 3","TIER 6"),IF(R59&gt;Dashboard!$J$29,IF(R59&lt;=Dashboard!$K$29,"TIER 4","TIER 6"),IF(R59&gt;Dashboard!$J$30,IF(R59&lt;=Dashboard!$K$30,"TIER 5","TIER 6"),IF(R59&gt;Dashboard!$J$31,IF(R59&lt;=Dashboard!$K$31,"TIER 6","TIER 6"),"TIER 6")))))))</f>
        <v>TIER 1</v>
      </c>
      <c r="T59" s="14">
        <f>$R59*Dashboard!$K$37</f>
        <v>457654.96372894023</v>
      </c>
      <c r="U59" s="14">
        <f>$R59*Dashboard!$K$38</f>
        <v>686482.44559341029</v>
      </c>
      <c r="V59" s="14">
        <f>$R59*Dashboard!$K$39</f>
        <v>1144137.4093223505</v>
      </c>
      <c r="W59" s="14">
        <f>$R59*Dashboard!$K$40</f>
        <v>2288274.818644701</v>
      </c>
    </row>
    <row r="60" spans="3:32" x14ac:dyDescent="0.55000000000000004">
      <c r="C60" s="1" t="s">
        <v>588</v>
      </c>
      <c r="D60" s="1" t="s">
        <v>134</v>
      </c>
      <c r="E60" s="14">
        <v>2538336</v>
      </c>
      <c r="F60" s="14">
        <v>1459916</v>
      </c>
      <c r="G60" s="14">
        <v>3998252</v>
      </c>
      <c r="H60" s="14">
        <f>E60*(1+Dashboard!$K$19)^(Dashboard!$J$36-2011)</f>
        <v>2974065.1865357668</v>
      </c>
      <c r="I60" s="14">
        <f>F60*(1+Dashboard!$K$20)^(Dashboard!$J$36-2011)</f>
        <v>1522241.410811278</v>
      </c>
      <c r="J60" s="14">
        <f>G60*(1+Dashboard!$K$18)^(Dashboard!$J$36-2011)</f>
        <v>4329533.9889908833</v>
      </c>
      <c r="K60" s="1" t="str">
        <f>IF(J60&gt;Dashboard!$I$26,"Metro",IF(J60&gt;Dashboard!$H$26,IF(J60&lt;=Dashboard!$I$26,"TIER 1","TIER 6"),IF(J60&gt;Dashboard!$H$27,IF(J60&lt;=Dashboard!$I$27,"TIER 2","TIER 6"),IF(J60&gt;Dashboard!$H$28,IF(J60&lt;=Dashboard!$I$28,"TIER 3","TIER 6"),IF(J60&gt;Dashboard!$H$29,IF(J60&lt;=Dashboard!$I$29,"TIER 4","TIER 6"),IF(J60&gt;Dashboard!$H$30,IF(J60&lt;=Dashboard!$I$30,"TIER 5","TIER 6"),IF(J60&gt;Dashboard!$H$31,IF(J60&lt;=Dashboard!$I$31,"TIER 6","TIER 6"),"TIER 6")))))))</f>
        <v>TIER 1</v>
      </c>
      <c r="L60" s="14">
        <f>$J60*Dashboard!$J$37</f>
        <v>216476.69944954419</v>
      </c>
      <c r="M60" s="14">
        <f>$J60*Dashboard!$J$38</f>
        <v>329044.58316330711</v>
      </c>
      <c r="N60" s="14">
        <f>$J60*Dashboard!$J$39</f>
        <v>1298860.1966972649</v>
      </c>
      <c r="O60" s="14">
        <f>$J60*Dashboard!$J$40</f>
        <v>2485152.5096807675</v>
      </c>
      <c r="P60" s="14">
        <f>H60*(1+Dashboard!$L$19)^(Dashboard!$K$36-2019)</f>
        <v>3283608.2799195675</v>
      </c>
      <c r="Q60" s="14">
        <f>I60*(1+Dashboard!$L$20)^(Dashboard!$K$36-2019)</f>
        <v>1558831.5995527939</v>
      </c>
      <c r="R60" s="14">
        <f>J60*(1+Dashboard!$L$18)^(Dashboard!$K$36-2019)</f>
        <v>4550383.7346789604</v>
      </c>
      <c r="S60" s="1" t="str">
        <f>IF(R60&gt;Dashboard!$K$26,"Metro",IF(R60&gt;Dashboard!$J$26,IF(R60&lt;=Dashboard!$K$26,"TIER 1","TIER 6"),IF(R60&gt;Dashboard!$J$27,IF(R60&lt;=Dashboard!$K$27,"TIER 2","TIER 6"),IF(R60&gt;Dashboard!$J$28,IF(R60&lt;=Dashboard!$K$28,"TIER 3","TIER 6"),IF(R60&gt;Dashboard!$J$29,IF(R60&lt;=Dashboard!$K$29,"TIER 4","TIER 6"),IF(R60&gt;Dashboard!$J$30,IF(R60&lt;=Dashboard!$K$30,"TIER 5","TIER 6"),IF(R60&gt;Dashboard!$J$31,IF(R60&lt;=Dashboard!$K$31,"TIER 6","TIER 6"),"TIER 6")))))))</f>
        <v>TIER 1</v>
      </c>
      <c r="T60" s="14">
        <f>$R60*Dashboard!$K$37</f>
        <v>455038.37346789608</v>
      </c>
      <c r="U60" s="14">
        <f>$R60*Dashboard!$K$38</f>
        <v>682557.56020184408</v>
      </c>
      <c r="V60" s="14">
        <f>$R60*Dashboard!$K$39</f>
        <v>1137595.9336697401</v>
      </c>
      <c r="W60" s="14">
        <f>$R60*Dashboard!$K$40</f>
        <v>2275191.8673394802</v>
      </c>
    </row>
    <row r="61" spans="3:32" x14ac:dyDescent="0.55000000000000004">
      <c r="C61" s="1" t="s">
        <v>655</v>
      </c>
      <c r="D61" s="1" t="s">
        <v>665</v>
      </c>
      <c r="E61" s="14">
        <v>541660</v>
      </c>
      <c r="F61" s="14">
        <v>3447185</v>
      </c>
      <c r="G61" s="14">
        <v>3988845</v>
      </c>
      <c r="H61" s="14">
        <f>E61*(1+Dashboard!$K$19)^(Dashboard!$J$36-2011)</f>
        <v>634641.02031368716</v>
      </c>
      <c r="I61" s="14">
        <f>F61*(1+Dashboard!$K$20)^(Dashboard!$J$36-2011)</f>
        <v>3594349.0979806203</v>
      </c>
      <c r="J61" s="14">
        <f>G61*(1+Dashboard!$K$18)^(Dashboard!$J$36-2011)</f>
        <v>4319347.5559610398</v>
      </c>
      <c r="K61" s="1" t="str">
        <f>IF(J61&gt;Dashboard!$I$26,"Metro",IF(J61&gt;Dashboard!$H$26,IF(J61&lt;=Dashboard!$I$26,"TIER 1","TIER 6"),IF(J61&gt;Dashboard!$H$27,IF(J61&lt;=Dashboard!$I$27,"TIER 2","TIER 6"),IF(J61&gt;Dashboard!$H$28,IF(J61&lt;=Dashboard!$I$28,"TIER 3","TIER 6"),IF(J61&gt;Dashboard!$H$29,IF(J61&lt;=Dashboard!$I$29,"TIER 4","TIER 6"),IF(J61&gt;Dashboard!$H$30,IF(J61&lt;=Dashboard!$I$30,"TIER 5","TIER 6"),IF(J61&gt;Dashboard!$H$31,IF(J61&lt;=Dashboard!$I$31,"TIER 6","TIER 6"),"TIER 6")))))))</f>
        <v>TIER 1</v>
      </c>
      <c r="L61" s="14">
        <f>$J61*Dashboard!$J$37</f>
        <v>215967.37779805201</v>
      </c>
      <c r="M61" s="14">
        <f>$J61*Dashboard!$J$38</f>
        <v>328270.41425303899</v>
      </c>
      <c r="N61" s="14">
        <f>$J61*Dashboard!$J$39</f>
        <v>1295804.266788312</v>
      </c>
      <c r="O61" s="14">
        <f>$J61*Dashboard!$J$40</f>
        <v>2479305.4971216372</v>
      </c>
      <c r="P61" s="14">
        <f>H61*(1+Dashboard!$L$19)^(Dashboard!$K$36-2019)</f>
        <v>700694.96745160327</v>
      </c>
      <c r="Q61" s="14">
        <f>I61*(1+Dashboard!$L$20)^(Dashboard!$K$36-2019)</f>
        <v>3680746.6371382996</v>
      </c>
      <c r="R61" s="14">
        <f>J61*(1+Dashboard!$L$18)^(Dashboard!$K$36-2019)</f>
        <v>4539677.6911899252</v>
      </c>
      <c r="S61" s="1" t="str">
        <f>IF(R61&gt;Dashboard!$K$26,"Metro",IF(R61&gt;Dashboard!$J$26,IF(R61&lt;=Dashboard!$K$26,"TIER 1","TIER 6"),IF(R61&gt;Dashboard!$J$27,IF(R61&lt;=Dashboard!$K$27,"TIER 2","TIER 6"),IF(R61&gt;Dashboard!$J$28,IF(R61&lt;=Dashboard!$K$28,"TIER 3","TIER 6"),IF(R61&gt;Dashboard!$J$29,IF(R61&lt;=Dashboard!$K$29,"TIER 4","TIER 6"),IF(R61&gt;Dashboard!$J$30,IF(R61&lt;=Dashboard!$K$30,"TIER 5","TIER 6"),IF(R61&gt;Dashboard!$J$31,IF(R61&lt;=Dashboard!$K$31,"TIER 6","TIER 6"),"TIER 6")))))))</f>
        <v>TIER 1</v>
      </c>
      <c r="T61" s="14">
        <f>$R61*Dashboard!$K$37</f>
        <v>453967.76911899255</v>
      </c>
      <c r="U61" s="14">
        <f>$R61*Dashboard!$K$38</f>
        <v>680951.6536784888</v>
      </c>
      <c r="V61" s="14">
        <f>$R61*Dashboard!$K$39</f>
        <v>1134919.4227974813</v>
      </c>
      <c r="W61" s="14">
        <f>$R61*Dashboard!$K$40</f>
        <v>2269838.8455949626</v>
      </c>
    </row>
    <row r="62" spans="3:32" x14ac:dyDescent="0.55000000000000004">
      <c r="C62" s="1" t="s">
        <v>294</v>
      </c>
      <c r="D62" s="1" t="s">
        <v>313</v>
      </c>
      <c r="E62" s="14">
        <v>353202</v>
      </c>
      <c r="F62" s="14">
        <v>3598660</v>
      </c>
      <c r="G62" s="14">
        <v>3951862</v>
      </c>
      <c r="H62" s="14">
        <f>E62*(1+Dashboard!$K$19)^(Dashboard!$J$36-2011)</f>
        <v>413832.43668876216</v>
      </c>
      <c r="I62" s="14">
        <f>F62*(1+Dashboard!$K$20)^(Dashboard!$J$36-2011)</f>
        <v>3752290.7314051725</v>
      </c>
      <c r="J62" s="14">
        <f>G62*(1+Dashboard!$K$18)^(Dashboard!$J$36-2011)</f>
        <v>4279300.2664167965</v>
      </c>
      <c r="K62" s="1" t="str">
        <f>IF(J62&gt;Dashboard!$I$26,"Metro",IF(J62&gt;Dashboard!$H$26,IF(J62&lt;=Dashboard!$I$26,"TIER 1","TIER 6"),IF(J62&gt;Dashboard!$H$27,IF(J62&lt;=Dashboard!$I$27,"TIER 2","TIER 6"),IF(J62&gt;Dashboard!$H$28,IF(J62&lt;=Dashboard!$I$28,"TIER 3","TIER 6"),IF(J62&gt;Dashboard!$H$29,IF(J62&lt;=Dashboard!$I$29,"TIER 4","TIER 6"),IF(J62&gt;Dashboard!$H$30,IF(J62&lt;=Dashboard!$I$30,"TIER 5","TIER 6"),IF(J62&gt;Dashboard!$H$31,IF(J62&lt;=Dashboard!$I$31,"TIER 6","TIER 6"),"TIER 6")))))))</f>
        <v>TIER 1</v>
      </c>
      <c r="L62" s="14">
        <f>$J62*Dashboard!$J$37</f>
        <v>213965.01332083985</v>
      </c>
      <c r="M62" s="14">
        <f>$J62*Dashboard!$J$38</f>
        <v>325226.82024767651</v>
      </c>
      <c r="N62" s="14">
        <f>$J62*Dashboard!$J$39</f>
        <v>1283790.0799250389</v>
      </c>
      <c r="O62" s="14">
        <f>$J62*Dashboard!$J$40</f>
        <v>2456318.3529232414</v>
      </c>
      <c r="P62" s="14">
        <f>H62*(1+Dashboard!$L$19)^(Dashboard!$K$36-2019)</f>
        <v>456904.44908954168</v>
      </c>
      <c r="Q62" s="14">
        <f>I62*(1+Dashboard!$L$20)^(Dashboard!$K$36-2019)</f>
        <v>3842484.7210707036</v>
      </c>
      <c r="R62" s="14">
        <f>J62*(1+Dashboard!$L$18)^(Dashboard!$K$36-2019)</f>
        <v>4497587.5873996606</v>
      </c>
      <c r="S62" s="1" t="str">
        <f>IF(R62&gt;Dashboard!$K$26,"Metro",IF(R62&gt;Dashboard!$J$26,IF(R62&lt;=Dashboard!$K$26,"TIER 1","TIER 6"),IF(R62&gt;Dashboard!$J$27,IF(R62&lt;=Dashboard!$K$27,"TIER 2","TIER 6"),IF(R62&gt;Dashboard!$J$28,IF(R62&lt;=Dashboard!$K$28,"TIER 3","TIER 6"),IF(R62&gt;Dashboard!$J$29,IF(R62&lt;=Dashboard!$K$29,"TIER 4","TIER 6"),IF(R62&gt;Dashboard!$J$30,IF(R62&lt;=Dashboard!$K$30,"TIER 5","TIER 6"),IF(R62&gt;Dashboard!$J$31,IF(R62&lt;=Dashboard!$K$31,"TIER 6","TIER 6"),"TIER 6")))))))</f>
        <v>TIER 1</v>
      </c>
      <c r="T62" s="14">
        <f>$R62*Dashboard!$K$37</f>
        <v>449758.75873996608</v>
      </c>
      <c r="U62" s="14">
        <f>$R62*Dashboard!$K$38</f>
        <v>674638.13810994907</v>
      </c>
      <c r="V62" s="14">
        <f>$R62*Dashboard!$K$39</f>
        <v>1124396.8968499152</v>
      </c>
      <c r="W62" s="14">
        <f>$R62*Dashboard!$K$40</f>
        <v>2248793.7936998303</v>
      </c>
    </row>
    <row r="63" spans="3:32" x14ac:dyDescent="0.55000000000000004">
      <c r="C63" s="1" t="s">
        <v>243</v>
      </c>
      <c r="D63" s="1" t="s">
        <v>3</v>
      </c>
      <c r="E63" s="14">
        <v>3943323</v>
      </c>
      <c r="F63" s="14">
        <v>0</v>
      </c>
      <c r="G63" s="14">
        <v>3943323</v>
      </c>
      <c r="H63" s="14">
        <f>E63*(1+Dashboard!$K$19)^(Dashboard!$J$36-2011)</f>
        <v>4620231.3852719963</v>
      </c>
      <c r="I63" s="14">
        <f>F63*(1+Dashboard!$K$20)^(Dashboard!$J$36-2011)</f>
        <v>0</v>
      </c>
      <c r="J63" s="14">
        <f>G63*(1+Dashboard!$K$18)^(Dashboard!$J$36-2011)</f>
        <v>4270053.753007438</v>
      </c>
      <c r="K63" s="1" t="str">
        <f>IF(J63&gt;Dashboard!$I$26,"Metro",IF(J63&gt;Dashboard!$H$26,IF(J63&lt;=Dashboard!$I$26,"TIER 1","TIER 6"),IF(J63&gt;Dashboard!$H$27,IF(J63&lt;=Dashboard!$I$27,"TIER 2","TIER 6"),IF(J63&gt;Dashboard!$H$28,IF(J63&lt;=Dashboard!$I$28,"TIER 3","TIER 6"),IF(J63&gt;Dashboard!$H$29,IF(J63&lt;=Dashboard!$I$29,"TIER 4","TIER 6"),IF(J63&gt;Dashboard!$H$30,IF(J63&lt;=Dashboard!$I$30,"TIER 5","TIER 6"),IF(J63&gt;Dashboard!$H$31,IF(J63&lt;=Dashboard!$I$31,"TIER 6","TIER 6"),"TIER 6")))))))</f>
        <v>TIER 1</v>
      </c>
      <c r="L63" s="14">
        <f>$J63*Dashboard!$J$37</f>
        <v>213502.68765037192</v>
      </c>
      <c r="M63" s="14">
        <f>$J63*Dashboard!$J$38</f>
        <v>324524.08522856527</v>
      </c>
      <c r="N63" s="14">
        <f>$J63*Dashboard!$J$39</f>
        <v>1281016.1259022313</v>
      </c>
      <c r="O63" s="14">
        <f>$J63*Dashboard!$J$40</f>
        <v>2451010.8542262698</v>
      </c>
      <c r="P63" s="14">
        <f>H63*(1+Dashboard!$L$19)^(Dashboard!$K$36-2019)</f>
        <v>5101108.7788209543</v>
      </c>
      <c r="Q63" s="14">
        <f>I63*(1+Dashboard!$L$20)^(Dashboard!$K$36-2019)</f>
        <v>0</v>
      </c>
      <c r="R63" s="14">
        <f>J63*(1+Dashboard!$L$18)^(Dashboard!$K$36-2019)</f>
        <v>4487869.4088780405</v>
      </c>
      <c r="S63" s="1" t="str">
        <f>IF(R63&gt;Dashboard!$K$26,"Metro",IF(R63&gt;Dashboard!$J$26,IF(R63&lt;=Dashboard!$K$26,"TIER 1","TIER 6"),IF(R63&gt;Dashboard!$J$27,IF(R63&lt;=Dashboard!$K$27,"TIER 2","TIER 6"),IF(R63&gt;Dashboard!$J$28,IF(R63&lt;=Dashboard!$K$28,"TIER 3","TIER 6"),IF(R63&gt;Dashboard!$J$29,IF(R63&lt;=Dashboard!$K$29,"TIER 4","TIER 6"),IF(R63&gt;Dashboard!$J$30,IF(R63&lt;=Dashboard!$K$30,"TIER 5","TIER 6"),IF(R63&gt;Dashboard!$J$31,IF(R63&lt;=Dashboard!$K$31,"TIER 6","TIER 6"),"TIER 6")))))))</f>
        <v>TIER 1</v>
      </c>
      <c r="T63" s="14">
        <f>$R63*Dashboard!$K$37</f>
        <v>448786.94088780408</v>
      </c>
      <c r="U63" s="14">
        <f>$R63*Dashboard!$K$38</f>
        <v>673180.4113317061</v>
      </c>
      <c r="V63" s="14">
        <f>$R63*Dashboard!$K$39</f>
        <v>1121967.3522195101</v>
      </c>
      <c r="W63" s="14">
        <f>$R63*Dashboard!$K$40</f>
        <v>2243934.7044390202</v>
      </c>
      <c r="AF63" s="28"/>
    </row>
    <row r="64" spans="3:32" x14ac:dyDescent="0.55000000000000004">
      <c r="C64" s="1" t="s">
        <v>294</v>
      </c>
      <c r="D64" s="1" t="s">
        <v>105</v>
      </c>
      <c r="E64" s="14">
        <v>383328</v>
      </c>
      <c r="F64" s="14">
        <v>3554057</v>
      </c>
      <c r="G64" s="14">
        <v>3937385</v>
      </c>
      <c r="H64" s="14">
        <f>E64*(1+Dashboard!$K$19)^(Dashboard!$J$36-2011)</f>
        <v>449129.84720083646</v>
      </c>
      <c r="I64" s="14">
        <f>F64*(1+Dashboard!$K$20)^(Dashboard!$J$36-2011)</f>
        <v>3705783.5805510031</v>
      </c>
      <c r="J64" s="14">
        <f>G64*(1+Dashboard!$K$18)^(Dashboard!$J$36-2011)</f>
        <v>4263623.7498894185</v>
      </c>
      <c r="K64" s="1" t="str">
        <f>IF(J64&gt;Dashboard!$I$26,"Metro",IF(J64&gt;Dashboard!$H$26,IF(J64&lt;=Dashboard!$I$26,"TIER 1","TIER 6"),IF(J64&gt;Dashboard!$H$27,IF(J64&lt;=Dashboard!$I$27,"TIER 2","TIER 6"),IF(J64&gt;Dashboard!$H$28,IF(J64&lt;=Dashboard!$I$28,"TIER 3","TIER 6"),IF(J64&gt;Dashboard!$H$29,IF(J64&lt;=Dashboard!$I$29,"TIER 4","TIER 6"),IF(J64&gt;Dashboard!$H$30,IF(J64&lt;=Dashboard!$I$30,"TIER 5","TIER 6"),IF(J64&gt;Dashboard!$H$31,IF(J64&lt;=Dashboard!$I$31,"TIER 6","TIER 6"),"TIER 6")))))))</f>
        <v>TIER 1</v>
      </c>
      <c r="L64" s="14">
        <f>$J64*Dashboard!$J$37</f>
        <v>213181.18749447094</v>
      </c>
      <c r="M64" s="14">
        <f>$J64*Dashboard!$J$38</f>
        <v>324035.40499159577</v>
      </c>
      <c r="N64" s="14">
        <f>$J64*Dashboard!$J$39</f>
        <v>1279087.1249668256</v>
      </c>
      <c r="O64" s="14">
        <f>$J64*Dashboard!$J$40</f>
        <v>2447320.0324365264</v>
      </c>
      <c r="P64" s="14">
        <f>H64*(1+Dashboard!$L$19)^(Dashboard!$K$36-2019)</f>
        <v>495875.6424385928</v>
      </c>
      <c r="Q64" s="14">
        <f>I64*(1+Dashboard!$L$20)^(Dashboard!$K$36-2019)</f>
        <v>3794859.6756332582</v>
      </c>
      <c r="R64" s="14">
        <f>J64*(1+Dashboard!$L$18)^(Dashboard!$K$36-2019)</f>
        <v>4481111.4109788276</v>
      </c>
      <c r="S64" s="1" t="str">
        <f>IF(R64&gt;Dashboard!$K$26,"Metro",IF(R64&gt;Dashboard!$J$26,IF(R64&lt;=Dashboard!$K$26,"TIER 1","TIER 6"),IF(R64&gt;Dashboard!$J$27,IF(R64&lt;=Dashboard!$K$27,"TIER 2","TIER 6"),IF(R64&gt;Dashboard!$J$28,IF(R64&lt;=Dashboard!$K$28,"TIER 3","TIER 6"),IF(R64&gt;Dashboard!$J$29,IF(R64&lt;=Dashboard!$K$29,"TIER 4","TIER 6"),IF(R64&gt;Dashboard!$J$30,IF(R64&lt;=Dashboard!$K$30,"TIER 5","TIER 6"),IF(R64&gt;Dashboard!$J$31,IF(R64&lt;=Dashboard!$K$31,"TIER 6","TIER 6"),"TIER 6")))))))</f>
        <v>TIER 1</v>
      </c>
      <c r="T64" s="14">
        <f>$R64*Dashboard!$K$37</f>
        <v>448111.14109788276</v>
      </c>
      <c r="U64" s="14">
        <f>$R64*Dashboard!$K$38</f>
        <v>672166.71164682414</v>
      </c>
      <c r="V64" s="14">
        <f>$R64*Dashboard!$K$39</f>
        <v>1120277.8527447069</v>
      </c>
      <c r="W64" s="14">
        <f>$R64*Dashboard!$K$40</f>
        <v>2240555.7054894138</v>
      </c>
    </row>
    <row r="65" spans="3:31" x14ac:dyDescent="0.55000000000000004">
      <c r="C65" s="1" t="s">
        <v>243</v>
      </c>
      <c r="D65" s="1" t="s">
        <v>250</v>
      </c>
      <c r="E65" s="14">
        <v>808777</v>
      </c>
      <c r="F65" s="14">
        <v>3128189</v>
      </c>
      <c r="G65" s="14">
        <v>3936966</v>
      </c>
      <c r="H65" s="14">
        <f>E65*(1+Dashboard!$K$19)^(Dashboard!$J$36-2011)</f>
        <v>947611.15918886929</v>
      </c>
      <c r="I65" s="14">
        <f>F65*(1+Dashboard!$K$20)^(Dashboard!$J$36-2011)</f>
        <v>3261734.8098413339</v>
      </c>
      <c r="J65" s="14">
        <f>G65*(1+Dashboard!$K$18)^(Dashboard!$J$36-2011)</f>
        <v>4263170.0329297604</v>
      </c>
      <c r="K65" s="1" t="str">
        <f>IF(J65&gt;Dashboard!$I$26,"Metro",IF(J65&gt;Dashboard!$H$26,IF(J65&lt;=Dashboard!$I$26,"TIER 1","TIER 6"),IF(J65&gt;Dashboard!$H$27,IF(J65&lt;=Dashboard!$I$27,"TIER 2","TIER 6"),IF(J65&gt;Dashboard!$H$28,IF(J65&lt;=Dashboard!$I$28,"TIER 3","TIER 6"),IF(J65&gt;Dashboard!$H$29,IF(J65&lt;=Dashboard!$I$29,"TIER 4","TIER 6"),IF(J65&gt;Dashboard!$H$30,IF(J65&lt;=Dashboard!$I$30,"TIER 5","TIER 6"),IF(J65&gt;Dashboard!$H$31,IF(J65&lt;=Dashboard!$I$31,"TIER 6","TIER 6"),"TIER 6")))))))</f>
        <v>TIER 1</v>
      </c>
      <c r="L65" s="14">
        <f>$J65*Dashboard!$J$37</f>
        <v>213158.50164648803</v>
      </c>
      <c r="M65" s="14">
        <f>$J65*Dashboard!$J$38</f>
        <v>324000.92250266176</v>
      </c>
      <c r="N65" s="14">
        <f>$J65*Dashboard!$J$39</f>
        <v>1278951.0098789281</v>
      </c>
      <c r="O65" s="14">
        <f>$J65*Dashboard!$J$40</f>
        <v>2447059.5989016825</v>
      </c>
      <c r="P65" s="14">
        <f>H65*(1+Dashboard!$L$19)^(Dashboard!$K$36-2019)</f>
        <v>1046239.2897585299</v>
      </c>
      <c r="Q65" s="14">
        <f>I65*(1+Dashboard!$L$20)^(Dashboard!$K$36-2019)</f>
        <v>3340137.2836337532</v>
      </c>
      <c r="R65" s="14">
        <f>J65*(1+Dashboard!$L$18)^(Dashboard!$K$36-2019)</f>
        <v>4480634.5498943254</v>
      </c>
      <c r="S65" s="1" t="str">
        <f>IF(R65&gt;Dashboard!$K$26,"Metro",IF(R65&gt;Dashboard!$J$26,IF(R65&lt;=Dashboard!$K$26,"TIER 1","TIER 6"),IF(R65&gt;Dashboard!$J$27,IF(R65&lt;=Dashboard!$K$27,"TIER 2","TIER 6"),IF(R65&gt;Dashboard!$J$28,IF(R65&lt;=Dashboard!$K$28,"TIER 3","TIER 6"),IF(R65&gt;Dashboard!$J$29,IF(R65&lt;=Dashboard!$K$29,"TIER 4","TIER 6"),IF(R65&gt;Dashboard!$J$30,IF(R65&lt;=Dashboard!$K$30,"TIER 5","TIER 6"),IF(R65&gt;Dashboard!$J$31,IF(R65&lt;=Dashboard!$K$31,"TIER 6","TIER 6"),"TIER 6")))))))</f>
        <v>TIER 1</v>
      </c>
      <c r="T65" s="14">
        <f>$R65*Dashboard!$K$37</f>
        <v>448063.45498943259</v>
      </c>
      <c r="U65" s="14">
        <f>$R65*Dashboard!$K$38</f>
        <v>672095.18248414877</v>
      </c>
      <c r="V65" s="14">
        <f>$R65*Dashboard!$K$39</f>
        <v>1120158.6374735814</v>
      </c>
      <c r="W65" s="14">
        <f>$R65*Dashboard!$K$40</f>
        <v>2240317.2749471627</v>
      </c>
      <c r="AA65" s="21"/>
      <c r="AB65" s="3"/>
    </row>
    <row r="66" spans="3:31" x14ac:dyDescent="0.55000000000000004">
      <c r="C66" s="1" t="s">
        <v>588</v>
      </c>
      <c r="D66" s="1" t="s">
        <v>70</v>
      </c>
      <c r="E66" s="14">
        <v>1701987</v>
      </c>
      <c r="F66" s="14">
        <v>2234344</v>
      </c>
      <c r="G66" s="14">
        <v>3936331</v>
      </c>
      <c r="H66" s="14">
        <f>E66*(1+Dashboard!$K$19)^(Dashboard!$J$36-2011)</f>
        <v>1994149.0348939029</v>
      </c>
      <c r="I66" s="14">
        <f>F66*(1+Dashboard!$K$20)^(Dashboard!$J$36-2011)</f>
        <v>2329730.5891556186</v>
      </c>
      <c r="J66" s="14">
        <f>G66*(1+Dashboard!$K$18)^(Dashboard!$J$36-2011)</f>
        <v>4262482.4189216867</v>
      </c>
      <c r="K66" s="1" t="str">
        <f>IF(J66&gt;Dashboard!$I$26,"Metro",IF(J66&gt;Dashboard!$H$26,IF(J66&lt;=Dashboard!$I$26,"TIER 1","TIER 6"),IF(J66&gt;Dashboard!$H$27,IF(J66&lt;=Dashboard!$I$27,"TIER 2","TIER 6"),IF(J66&gt;Dashboard!$H$28,IF(J66&lt;=Dashboard!$I$28,"TIER 3","TIER 6"),IF(J66&gt;Dashboard!$H$29,IF(J66&lt;=Dashboard!$I$29,"TIER 4","TIER 6"),IF(J66&gt;Dashboard!$H$30,IF(J66&lt;=Dashboard!$I$30,"TIER 5","TIER 6"),IF(J66&gt;Dashboard!$H$31,IF(J66&lt;=Dashboard!$I$31,"TIER 6","TIER 6"),"TIER 6")))))))</f>
        <v>TIER 1</v>
      </c>
      <c r="L66" s="14">
        <f>$J66*Dashboard!$J$37</f>
        <v>213124.12094608435</v>
      </c>
      <c r="M66" s="14">
        <f>$J66*Dashboard!$J$38</f>
        <v>323948.66383804817</v>
      </c>
      <c r="N66" s="14">
        <f>$J66*Dashboard!$J$39</f>
        <v>1278744.7256765061</v>
      </c>
      <c r="O66" s="14">
        <f>$J66*Dashboard!$J$40</f>
        <v>2446664.9084610483</v>
      </c>
      <c r="P66" s="14">
        <f>H66*(1+Dashboard!$L$19)^(Dashboard!$K$36-2019)</f>
        <v>2201701.6681461651</v>
      </c>
      <c r="Q66" s="14">
        <f>I66*(1+Dashboard!$L$20)^(Dashboard!$K$36-2019)</f>
        <v>2385730.4334435593</v>
      </c>
      <c r="R66" s="14">
        <f>J66*(1+Dashboard!$L$18)^(Dashboard!$K$36-2019)</f>
        <v>4479911.8606612505</v>
      </c>
      <c r="S66" s="1" t="str">
        <f>IF(R66&gt;Dashboard!$K$26,"Metro",IF(R66&gt;Dashboard!$J$26,IF(R66&lt;=Dashboard!$K$26,"TIER 1","TIER 6"),IF(R66&gt;Dashboard!$J$27,IF(R66&lt;=Dashboard!$K$27,"TIER 2","TIER 6"),IF(R66&gt;Dashboard!$J$28,IF(R66&lt;=Dashboard!$K$28,"TIER 3","TIER 6"),IF(R66&gt;Dashboard!$J$29,IF(R66&lt;=Dashboard!$K$29,"TIER 4","TIER 6"),IF(R66&gt;Dashboard!$J$30,IF(R66&lt;=Dashboard!$K$30,"TIER 5","TIER 6"),IF(R66&gt;Dashboard!$J$31,IF(R66&lt;=Dashboard!$K$31,"TIER 6","TIER 6"),"TIER 6")))))))</f>
        <v>TIER 1</v>
      </c>
      <c r="T66" s="14">
        <f>$R66*Dashboard!$K$37</f>
        <v>447991.18606612505</v>
      </c>
      <c r="U66" s="14">
        <f>$R66*Dashboard!$K$38</f>
        <v>671986.77909918758</v>
      </c>
      <c r="V66" s="14">
        <f>$R66*Dashboard!$K$39</f>
        <v>1119977.9651653126</v>
      </c>
      <c r="W66" s="14">
        <f>$R66*Dashboard!$K$40</f>
        <v>2239955.9303306253</v>
      </c>
    </row>
    <row r="67" spans="3:31" x14ac:dyDescent="0.55000000000000004">
      <c r="C67" s="1" t="s">
        <v>294</v>
      </c>
      <c r="D67" s="1" t="s">
        <v>309</v>
      </c>
      <c r="E67" s="14">
        <v>393165</v>
      </c>
      <c r="F67" s="14">
        <v>3541877</v>
      </c>
      <c r="G67" s="14">
        <v>3935042</v>
      </c>
      <c r="H67" s="14">
        <f>E67*(1+Dashboard!$K$19)^(Dashboard!$J$36-2011)</f>
        <v>460655.4605317557</v>
      </c>
      <c r="I67" s="14">
        <f>F67*(1+Dashboard!$K$20)^(Dashboard!$J$36-2011)</f>
        <v>3693083.6030292269</v>
      </c>
      <c r="J67" s="14">
        <f>G67*(1+Dashboard!$K$18)^(Dashboard!$J$36-2011)</f>
        <v>4261086.6166281318</v>
      </c>
      <c r="K67" s="1" t="str">
        <f>IF(J67&gt;Dashboard!$I$26,"Metro",IF(J67&gt;Dashboard!$H$26,IF(J67&lt;=Dashboard!$I$26,"TIER 1","TIER 6"),IF(J67&gt;Dashboard!$H$27,IF(J67&lt;=Dashboard!$I$27,"TIER 2","TIER 6"),IF(J67&gt;Dashboard!$H$28,IF(J67&lt;=Dashboard!$I$28,"TIER 3","TIER 6"),IF(J67&gt;Dashboard!$H$29,IF(J67&lt;=Dashboard!$I$29,"TIER 4","TIER 6"),IF(J67&gt;Dashboard!$H$30,IF(J67&lt;=Dashboard!$I$30,"TIER 5","TIER 6"),IF(J67&gt;Dashboard!$H$31,IF(J67&lt;=Dashboard!$I$31,"TIER 6","TIER 6"),"TIER 6")))))))</f>
        <v>TIER 1</v>
      </c>
      <c r="L67" s="14">
        <f>$J67*Dashboard!$J$37</f>
        <v>213054.33083140661</v>
      </c>
      <c r="M67" s="14">
        <f>$J67*Dashboard!$J$38</f>
        <v>323842.582863738</v>
      </c>
      <c r="N67" s="14">
        <f>$J67*Dashboard!$J$39</f>
        <v>1278325.9849884396</v>
      </c>
      <c r="O67" s="14">
        <f>$J67*Dashboard!$J$40</f>
        <v>2445863.717944548</v>
      </c>
      <c r="P67" s="14">
        <f>H67*(1+Dashboard!$L$19)^(Dashboard!$K$36-2019)</f>
        <v>508600.85086236673</v>
      </c>
      <c r="Q67" s="14">
        <f>I67*(1+Dashboard!$L$20)^(Dashboard!$K$36-2019)</f>
        <v>3781854.4281515176</v>
      </c>
      <c r="R67" s="14">
        <f>J67*(1+Dashboard!$L$18)^(Dashboard!$K$36-2019)</f>
        <v>4478444.858422772</v>
      </c>
      <c r="S67" s="1" t="str">
        <f>IF(R67&gt;Dashboard!$K$26,"Metro",IF(R67&gt;Dashboard!$J$26,IF(R67&lt;=Dashboard!$K$26,"TIER 1","TIER 6"),IF(R67&gt;Dashboard!$J$27,IF(R67&lt;=Dashboard!$K$27,"TIER 2","TIER 6"),IF(R67&gt;Dashboard!$J$28,IF(R67&lt;=Dashboard!$K$28,"TIER 3","TIER 6"),IF(R67&gt;Dashboard!$J$29,IF(R67&lt;=Dashboard!$K$29,"TIER 4","TIER 6"),IF(R67&gt;Dashboard!$J$30,IF(R67&lt;=Dashboard!$K$30,"TIER 5","TIER 6"),IF(R67&gt;Dashboard!$J$31,IF(R67&lt;=Dashboard!$K$31,"TIER 6","TIER 6"),"TIER 6")))))))</f>
        <v>TIER 1</v>
      </c>
      <c r="T67" s="14">
        <f>$R67*Dashboard!$K$37</f>
        <v>447844.48584227724</v>
      </c>
      <c r="U67" s="14">
        <f>$R67*Dashboard!$K$38</f>
        <v>671766.72876341583</v>
      </c>
      <c r="V67" s="14">
        <f>$R67*Dashboard!$K$39</f>
        <v>1119611.214605693</v>
      </c>
      <c r="W67" s="14">
        <f>$R67*Dashboard!$K$40</f>
        <v>2239222.429211386</v>
      </c>
    </row>
    <row r="68" spans="3:31" x14ac:dyDescent="0.55000000000000004">
      <c r="C68" s="1" t="s">
        <v>469</v>
      </c>
      <c r="D68" s="1" t="s">
        <v>65</v>
      </c>
      <c r="E68" s="14">
        <v>1230009</v>
      </c>
      <c r="F68" s="14">
        <v>2645992</v>
      </c>
      <c r="G68" s="14">
        <v>3876001</v>
      </c>
      <c r="H68" s="14">
        <f>E68*(1+Dashboard!$K$19)^(Dashboard!$J$36-2011)</f>
        <v>1441151.5835672156</v>
      </c>
      <c r="I68" s="14">
        <f>F68*(1+Dashboard!$K$20)^(Dashboard!$J$36-2011)</f>
        <v>2758952.2925122781</v>
      </c>
      <c r="J68" s="14">
        <f>G68*(1+Dashboard!$K$18)^(Dashboard!$J$36-2011)</f>
        <v>4197153.6738711447</v>
      </c>
      <c r="K68" s="1" t="str">
        <f>IF(J68&gt;Dashboard!$I$26,"Metro",IF(J68&gt;Dashboard!$H$26,IF(J68&lt;=Dashboard!$I$26,"TIER 1","TIER 6"),IF(J68&gt;Dashboard!$H$27,IF(J68&lt;=Dashboard!$I$27,"TIER 2","TIER 6"),IF(J68&gt;Dashboard!$H$28,IF(J68&lt;=Dashboard!$I$28,"TIER 3","TIER 6"),IF(J68&gt;Dashboard!$H$29,IF(J68&lt;=Dashboard!$I$29,"TIER 4","TIER 6"),IF(J68&gt;Dashboard!$H$30,IF(J68&lt;=Dashboard!$I$30,"TIER 5","TIER 6"),IF(J68&gt;Dashboard!$H$31,IF(J68&lt;=Dashboard!$I$31,"TIER 6","TIER 6"),"TIER 6")))))))</f>
        <v>TIER 1</v>
      </c>
      <c r="L68" s="14">
        <f>$J68*Dashboard!$J$37</f>
        <v>209857.68369355725</v>
      </c>
      <c r="M68" s="14">
        <f>$J68*Dashboard!$J$38</f>
        <v>318983.67921420699</v>
      </c>
      <c r="N68" s="14">
        <f>$J68*Dashboard!$J$39</f>
        <v>1259146.1021613434</v>
      </c>
      <c r="O68" s="14">
        <f>$J68*Dashboard!$J$40</f>
        <v>2409166.2088020374</v>
      </c>
      <c r="P68" s="14">
        <f>H68*(1+Dashboard!$L$19)^(Dashboard!$K$36-2019)</f>
        <v>1591147.7979178433</v>
      </c>
      <c r="Q68" s="14">
        <f>I68*(1+Dashboard!$L$20)^(Dashboard!$K$36-2019)</f>
        <v>2825269.3591712783</v>
      </c>
      <c r="R68" s="14">
        <f>J68*(1+Dashboard!$L$18)^(Dashboard!$K$36-2019)</f>
        <v>4411250.69305271</v>
      </c>
      <c r="S68" s="1" t="str">
        <f>IF(R68&gt;Dashboard!$K$26,"Metro",IF(R68&gt;Dashboard!$J$26,IF(R68&lt;=Dashboard!$K$26,"TIER 1","TIER 6"),IF(R68&gt;Dashboard!$J$27,IF(R68&lt;=Dashboard!$K$27,"TIER 2","TIER 6"),IF(R68&gt;Dashboard!$J$28,IF(R68&lt;=Dashboard!$K$28,"TIER 3","TIER 6"),IF(R68&gt;Dashboard!$J$29,IF(R68&lt;=Dashboard!$K$29,"TIER 4","TIER 6"),IF(R68&gt;Dashboard!$J$30,IF(R68&lt;=Dashboard!$K$30,"TIER 5","TIER 6"),IF(R68&gt;Dashboard!$J$31,IF(R68&lt;=Dashboard!$K$31,"TIER 6","TIER 6"),"TIER 6")))))))</f>
        <v>TIER 1</v>
      </c>
      <c r="T68" s="14">
        <f>$R68*Dashboard!$K$37</f>
        <v>441125.06930527103</v>
      </c>
      <c r="U68" s="14">
        <f>$R68*Dashboard!$K$38</f>
        <v>661687.60395790648</v>
      </c>
      <c r="V68" s="14">
        <f>$R68*Dashboard!$K$39</f>
        <v>1102812.6732631775</v>
      </c>
      <c r="W68" s="14">
        <f>$R68*Dashboard!$K$40</f>
        <v>2205625.346526355</v>
      </c>
    </row>
    <row r="69" spans="3:31" x14ac:dyDescent="0.55000000000000004">
      <c r="C69" s="1" t="s">
        <v>655</v>
      </c>
      <c r="D69" s="1" t="s">
        <v>663</v>
      </c>
      <c r="E69" s="14">
        <v>1060351</v>
      </c>
      <c r="F69" s="14">
        <v>2812495</v>
      </c>
      <c r="G69" s="14">
        <v>3872846</v>
      </c>
      <c r="H69" s="14">
        <f>E69*(1+Dashboard!$K$19)^(Dashboard!$J$36-2011)</f>
        <v>1242370.1963051332</v>
      </c>
      <c r="I69" s="14">
        <f>F69*(1+Dashboard!$K$20)^(Dashboard!$J$36-2011)</f>
        <v>2932563.4876935831</v>
      </c>
      <c r="J69" s="14">
        <f>G69*(1+Dashboard!$K$18)^(Dashboard!$J$36-2011)</f>
        <v>4193737.2609648881</v>
      </c>
      <c r="K69" s="1" t="str">
        <f>IF(J69&gt;Dashboard!$I$26,"Metro",IF(J69&gt;Dashboard!$H$26,IF(J69&lt;=Dashboard!$I$26,"TIER 1","TIER 6"),IF(J69&gt;Dashboard!$H$27,IF(J69&lt;=Dashboard!$I$27,"TIER 2","TIER 6"),IF(J69&gt;Dashboard!$H$28,IF(J69&lt;=Dashboard!$I$28,"TIER 3","TIER 6"),IF(J69&gt;Dashboard!$H$29,IF(J69&lt;=Dashboard!$I$29,"TIER 4","TIER 6"),IF(J69&gt;Dashboard!$H$30,IF(J69&lt;=Dashboard!$I$30,"TIER 5","TIER 6"),IF(J69&gt;Dashboard!$H$31,IF(J69&lt;=Dashboard!$I$31,"TIER 6","TIER 6"),"TIER 6")))))))</f>
        <v>TIER 1</v>
      </c>
      <c r="L69" s="14">
        <f>$J69*Dashboard!$J$37</f>
        <v>209686.86304824441</v>
      </c>
      <c r="M69" s="14">
        <f>$J69*Dashboard!$J$38</f>
        <v>318724.03183333151</v>
      </c>
      <c r="N69" s="14">
        <f>$J69*Dashboard!$J$39</f>
        <v>1258121.1782894663</v>
      </c>
      <c r="O69" s="14">
        <f>$J69*Dashboard!$J$40</f>
        <v>2407205.1877938462</v>
      </c>
      <c r="P69" s="14">
        <f>H69*(1+Dashboard!$L$19)^(Dashboard!$K$36-2019)</f>
        <v>1371677.0842083131</v>
      </c>
      <c r="Q69" s="14">
        <f>I69*(1+Dashboard!$L$20)^(Dashboard!$K$36-2019)</f>
        <v>3003053.6548570157</v>
      </c>
      <c r="R69" s="14">
        <f>J69*(1+Dashboard!$L$18)^(Dashboard!$K$36-2019)</f>
        <v>4407660.0087529439</v>
      </c>
      <c r="S69" s="1" t="str">
        <f>IF(R69&gt;Dashboard!$K$26,"Metro",IF(R69&gt;Dashboard!$J$26,IF(R69&lt;=Dashboard!$K$26,"TIER 1","TIER 6"),IF(R69&gt;Dashboard!$J$27,IF(R69&lt;=Dashboard!$K$27,"TIER 2","TIER 6"),IF(R69&gt;Dashboard!$J$28,IF(R69&lt;=Dashboard!$K$28,"TIER 3","TIER 6"),IF(R69&gt;Dashboard!$J$29,IF(R69&lt;=Dashboard!$K$29,"TIER 4","TIER 6"),IF(R69&gt;Dashboard!$J$30,IF(R69&lt;=Dashboard!$K$30,"TIER 5","TIER 6"),IF(R69&gt;Dashboard!$J$31,IF(R69&lt;=Dashboard!$K$31,"TIER 6","TIER 6"),"TIER 6")))))))</f>
        <v>TIER 1</v>
      </c>
      <c r="T69" s="14">
        <f>$R69*Dashboard!$K$37</f>
        <v>440766.00087529444</v>
      </c>
      <c r="U69" s="14">
        <f>$R69*Dashboard!$K$38</f>
        <v>661149.00131294155</v>
      </c>
      <c r="V69" s="14">
        <f>$R69*Dashboard!$K$39</f>
        <v>1101915.002188236</v>
      </c>
      <c r="W69" s="14">
        <f>$R69*Dashboard!$K$40</f>
        <v>2203830.004376472</v>
      </c>
    </row>
    <row r="70" spans="3:31" x14ac:dyDescent="0.55000000000000004">
      <c r="C70" s="1" t="s">
        <v>341</v>
      </c>
      <c r="D70" s="1" t="s">
        <v>27</v>
      </c>
      <c r="E70" s="14">
        <v>2214050</v>
      </c>
      <c r="F70" s="14">
        <v>1590508</v>
      </c>
      <c r="G70" s="14">
        <v>3804558</v>
      </c>
      <c r="H70" s="14">
        <f>E70*(1+Dashboard!$K$19)^(Dashboard!$J$36-2011)</f>
        <v>2594112.4525080658</v>
      </c>
      <c r="I70" s="14">
        <f>F70*(1+Dashboard!$K$20)^(Dashboard!$J$36-2011)</f>
        <v>1658408.5261252183</v>
      </c>
      <c r="J70" s="14">
        <f>G70*(1+Dashboard!$K$18)^(Dashboard!$J$36-2011)</f>
        <v>4119791.1422509574</v>
      </c>
      <c r="K70" s="1" t="str">
        <f>IF(J70&gt;Dashboard!$I$26,"Metro",IF(J70&gt;Dashboard!$H$26,IF(J70&lt;=Dashboard!$I$26,"TIER 1","TIER 6"),IF(J70&gt;Dashboard!$H$27,IF(J70&lt;=Dashboard!$I$27,"TIER 2","TIER 6"),IF(J70&gt;Dashboard!$H$28,IF(J70&lt;=Dashboard!$I$28,"TIER 3","TIER 6"),IF(J70&gt;Dashboard!$H$29,IF(J70&lt;=Dashboard!$I$29,"TIER 4","TIER 6"),IF(J70&gt;Dashboard!$H$30,IF(J70&lt;=Dashboard!$I$30,"TIER 5","TIER 6"),IF(J70&gt;Dashboard!$H$31,IF(J70&lt;=Dashboard!$I$31,"TIER 6","TIER 6"),"TIER 6")))))))</f>
        <v>TIER 1</v>
      </c>
      <c r="L70" s="14">
        <f>$J70*Dashboard!$J$37</f>
        <v>205989.55711254789</v>
      </c>
      <c r="M70" s="14">
        <f>$J70*Dashboard!$J$38</f>
        <v>313104.12681107275</v>
      </c>
      <c r="N70" s="14">
        <f>$J70*Dashboard!$J$39</f>
        <v>1235937.3426752873</v>
      </c>
      <c r="O70" s="14">
        <f>$J70*Dashboard!$J$40</f>
        <v>2364760.1156520499</v>
      </c>
      <c r="P70" s="14">
        <f>H70*(1+Dashboard!$L$19)^(Dashboard!$K$36-2019)</f>
        <v>2864109.7601562273</v>
      </c>
      <c r="Q70" s="14">
        <f>I70*(1+Dashboard!$L$20)^(Dashboard!$K$36-2019)</f>
        <v>1698271.7702535728</v>
      </c>
      <c r="R70" s="14">
        <f>J70*(1+Dashboard!$L$18)^(Dashboard!$K$36-2019)</f>
        <v>4329941.8948187148</v>
      </c>
      <c r="S70" s="1" t="str">
        <f>IF(R70&gt;Dashboard!$K$26,"Metro",IF(R70&gt;Dashboard!$J$26,IF(R70&lt;=Dashboard!$K$26,"TIER 1","TIER 6"),IF(R70&gt;Dashboard!$J$27,IF(R70&lt;=Dashboard!$K$27,"TIER 2","TIER 6"),IF(R70&gt;Dashboard!$J$28,IF(R70&lt;=Dashboard!$K$28,"TIER 3","TIER 6"),IF(R70&gt;Dashboard!$J$29,IF(R70&lt;=Dashboard!$K$29,"TIER 4","TIER 6"),IF(R70&gt;Dashboard!$J$30,IF(R70&lt;=Dashboard!$K$30,"TIER 5","TIER 6"),IF(R70&gt;Dashboard!$J$31,IF(R70&lt;=Dashboard!$K$31,"TIER 6","TIER 6"),"TIER 6")))))))</f>
        <v>TIER 1</v>
      </c>
      <c r="T70" s="14">
        <f>$R70*Dashboard!$K$37</f>
        <v>432994.18948187149</v>
      </c>
      <c r="U70" s="14">
        <f>$R70*Dashboard!$K$38</f>
        <v>649491.28422280715</v>
      </c>
      <c r="V70" s="14">
        <f>$R70*Dashboard!$K$39</f>
        <v>1082485.4737046787</v>
      </c>
      <c r="W70" s="14">
        <f>$R70*Dashboard!$K$40</f>
        <v>2164970.9474093574</v>
      </c>
    </row>
    <row r="71" spans="3:31" x14ac:dyDescent="0.55000000000000004">
      <c r="C71" s="1" t="s">
        <v>611</v>
      </c>
      <c r="D71" s="1" t="s">
        <v>219</v>
      </c>
      <c r="E71" s="14">
        <v>199916</v>
      </c>
      <c r="F71" s="14">
        <v>3597201</v>
      </c>
      <c r="G71" s="14">
        <v>3797117</v>
      </c>
      <c r="H71" s="14">
        <f>E71*(1+Dashboard!$K$19)^(Dashboard!$J$36-2011)</f>
        <v>234233.45681244892</v>
      </c>
      <c r="I71" s="14">
        <f>F71*(1+Dashboard!$K$20)^(Dashboard!$J$36-2011)</f>
        <v>3750769.4450994032</v>
      </c>
      <c r="J71" s="14">
        <f>G71*(1+Dashboard!$K$18)^(Dashboard!$J$36-2011)</f>
        <v>4111733.6055043791</v>
      </c>
      <c r="K71" s="1" t="str">
        <f>IF(J71&gt;Dashboard!$I$26,"Metro",IF(J71&gt;Dashboard!$H$26,IF(J71&lt;=Dashboard!$I$26,"TIER 1","TIER 6"),IF(J71&gt;Dashboard!$H$27,IF(J71&lt;=Dashboard!$I$27,"TIER 2","TIER 6"),IF(J71&gt;Dashboard!$H$28,IF(J71&lt;=Dashboard!$I$28,"TIER 3","TIER 6"),IF(J71&gt;Dashboard!$H$29,IF(J71&lt;=Dashboard!$I$29,"TIER 4","TIER 6"),IF(J71&gt;Dashboard!$H$30,IF(J71&lt;=Dashboard!$I$30,"TIER 5","TIER 6"),IF(J71&gt;Dashboard!$H$31,IF(J71&lt;=Dashboard!$I$31,"TIER 6","TIER 6"),"TIER 6")))))))</f>
        <v>TIER 1</v>
      </c>
      <c r="L71" s="14">
        <f>$J71*Dashboard!$J$37</f>
        <v>205586.68027521897</v>
      </c>
      <c r="M71" s="14">
        <f>$J71*Dashboard!$J$38</f>
        <v>312491.75401833281</v>
      </c>
      <c r="N71" s="14">
        <f>$J71*Dashboard!$J$39</f>
        <v>1233520.0816513137</v>
      </c>
      <c r="O71" s="14">
        <f>$J71*Dashboard!$J$40</f>
        <v>2360135.0895595141</v>
      </c>
      <c r="P71" s="14">
        <f>H71*(1+Dashboard!$L$19)^(Dashboard!$K$36-2019)</f>
        <v>258612.66313380111</v>
      </c>
      <c r="Q71" s="14">
        <f>I71*(1+Dashboard!$L$20)^(Dashboard!$K$36-2019)</f>
        <v>3840926.8675340977</v>
      </c>
      <c r="R71" s="14">
        <f>J71*(1+Dashboard!$L$18)^(Dashboard!$K$36-2019)</f>
        <v>4321473.342719011</v>
      </c>
      <c r="S71" s="1" t="str">
        <f>IF(R71&gt;Dashboard!$K$26,"Metro",IF(R71&gt;Dashboard!$J$26,IF(R71&lt;=Dashboard!$K$26,"TIER 1","TIER 6"),IF(R71&gt;Dashboard!$J$27,IF(R71&lt;=Dashboard!$K$27,"TIER 2","TIER 6"),IF(R71&gt;Dashboard!$J$28,IF(R71&lt;=Dashboard!$K$28,"TIER 3","TIER 6"),IF(R71&gt;Dashboard!$J$29,IF(R71&lt;=Dashboard!$K$29,"TIER 4","TIER 6"),IF(R71&gt;Dashboard!$J$30,IF(R71&lt;=Dashboard!$K$30,"TIER 5","TIER 6"),IF(R71&gt;Dashboard!$J$31,IF(R71&lt;=Dashboard!$K$31,"TIER 6","TIER 6"),"TIER 6")))))))</f>
        <v>TIER 1</v>
      </c>
      <c r="T71" s="14">
        <f>$R71*Dashboard!$K$37</f>
        <v>432147.33427190111</v>
      </c>
      <c r="U71" s="14">
        <f>$R71*Dashboard!$K$38</f>
        <v>648221.00140785158</v>
      </c>
      <c r="V71" s="14">
        <f>$R71*Dashboard!$K$39</f>
        <v>1080368.3356797528</v>
      </c>
      <c r="W71" s="14">
        <f>$R71*Dashboard!$K$40</f>
        <v>2160736.6713595055</v>
      </c>
    </row>
    <row r="72" spans="3:31" x14ac:dyDescent="0.55000000000000004">
      <c r="C72" s="1" t="s">
        <v>243</v>
      </c>
      <c r="D72" s="1" t="s">
        <v>108</v>
      </c>
      <c r="E72" s="14">
        <v>951225</v>
      </c>
      <c r="F72" s="14">
        <v>2825044</v>
      </c>
      <c r="G72" s="14">
        <v>3776269</v>
      </c>
      <c r="H72" s="14">
        <f>E72*(1+Dashboard!$K$19)^(Dashboard!$J$36-2011)</f>
        <v>1114511.6946938799</v>
      </c>
      <c r="I72" s="14">
        <f>F72*(1+Dashboard!$K$20)^(Dashboard!$J$36-2011)</f>
        <v>2945648.2182289502</v>
      </c>
      <c r="J72" s="14">
        <f>G72*(1+Dashboard!$K$18)^(Dashboard!$J$36-2011)</f>
        <v>4089158.2089054449</v>
      </c>
      <c r="K72" s="1" t="str">
        <f>IF(J72&gt;Dashboard!$I$26,"Metro",IF(J72&gt;Dashboard!$H$26,IF(J72&lt;=Dashboard!$I$26,"TIER 1","TIER 6"),IF(J72&gt;Dashboard!$H$27,IF(J72&lt;=Dashboard!$I$27,"TIER 2","TIER 6"),IF(J72&gt;Dashboard!$H$28,IF(J72&lt;=Dashboard!$I$28,"TIER 3","TIER 6"),IF(J72&gt;Dashboard!$H$29,IF(J72&lt;=Dashboard!$I$29,"TIER 4","TIER 6"),IF(J72&gt;Dashboard!$H$30,IF(J72&lt;=Dashboard!$I$30,"TIER 5","TIER 6"),IF(J72&gt;Dashboard!$H$31,IF(J72&lt;=Dashboard!$I$31,"TIER 6","TIER 6"),"TIER 6")))))))</f>
        <v>TIER 1</v>
      </c>
      <c r="L72" s="14">
        <f>$J72*Dashboard!$J$37</f>
        <v>204457.91044527225</v>
      </c>
      <c r="M72" s="14">
        <f>$J72*Dashboard!$J$38</f>
        <v>310776.02387681382</v>
      </c>
      <c r="N72" s="14">
        <f>$J72*Dashboard!$J$39</f>
        <v>1226747.4626716333</v>
      </c>
      <c r="O72" s="14">
        <f>$J72*Dashboard!$J$40</f>
        <v>2347176.8119117254</v>
      </c>
      <c r="P72" s="14">
        <f>H72*(1+Dashboard!$L$19)^(Dashboard!$K$36-2019)</f>
        <v>1230510.9670534122</v>
      </c>
      <c r="Q72" s="14">
        <f>I72*(1+Dashboard!$L$20)^(Dashboard!$K$36-2019)</f>
        <v>3016452.9036787208</v>
      </c>
      <c r="R72" s="14">
        <f>J72*(1+Dashboard!$L$18)^(Dashboard!$K$36-2019)</f>
        <v>4297746.3740085373</v>
      </c>
      <c r="S72" s="1" t="str">
        <f>IF(R72&gt;Dashboard!$K$26,"Metro",IF(R72&gt;Dashboard!$J$26,IF(R72&lt;=Dashboard!$K$26,"TIER 1","TIER 6"),IF(R72&gt;Dashboard!$J$27,IF(R72&lt;=Dashboard!$K$27,"TIER 2","TIER 6"),IF(R72&gt;Dashboard!$J$28,IF(R72&lt;=Dashboard!$K$28,"TIER 3","TIER 6"),IF(R72&gt;Dashboard!$J$29,IF(R72&lt;=Dashboard!$K$29,"TIER 4","TIER 6"),IF(R72&gt;Dashboard!$J$30,IF(R72&lt;=Dashboard!$K$30,"TIER 5","TIER 6"),IF(R72&gt;Dashboard!$J$31,IF(R72&lt;=Dashboard!$K$31,"TIER 6","TIER 6"),"TIER 6")))))))</f>
        <v>TIER 1</v>
      </c>
      <c r="T72" s="14">
        <f>$R72*Dashboard!$K$37</f>
        <v>429774.63740085374</v>
      </c>
      <c r="U72" s="14">
        <f>$R72*Dashboard!$K$38</f>
        <v>644661.95610128052</v>
      </c>
      <c r="V72" s="14">
        <f>$R72*Dashboard!$K$39</f>
        <v>1074436.5935021343</v>
      </c>
      <c r="W72" s="14">
        <f>$R72*Dashboard!$K$40</f>
        <v>2148873.1870042686</v>
      </c>
      <c r="AE72" s="25"/>
    </row>
    <row r="73" spans="3:31" x14ac:dyDescent="0.55000000000000004">
      <c r="C73" s="1" t="s">
        <v>588</v>
      </c>
      <c r="D73" s="1" t="s">
        <v>601</v>
      </c>
      <c r="E73" s="14">
        <v>2428395</v>
      </c>
      <c r="F73" s="14">
        <v>1299709</v>
      </c>
      <c r="G73" s="14">
        <v>3728104</v>
      </c>
      <c r="H73" s="14">
        <f>E73*(1+Dashboard!$K$19)^(Dashboard!$J$36-2011)</f>
        <v>2845251.7825289965</v>
      </c>
      <c r="I73" s="14">
        <f>F73*(1+Dashboard!$K$20)^(Dashboard!$J$36-2011)</f>
        <v>1355194.9987561719</v>
      </c>
      <c r="J73" s="14">
        <f>G73*(1+Dashboard!$K$18)^(Dashboard!$J$36-2011)</f>
        <v>4037002.4156788685</v>
      </c>
      <c r="K73" s="1" t="str">
        <f>IF(J73&gt;Dashboard!$I$26,"Metro",IF(J73&gt;Dashboard!$H$26,IF(J73&lt;=Dashboard!$I$26,"TIER 1","TIER 6"),IF(J73&gt;Dashboard!$H$27,IF(J73&lt;=Dashboard!$I$27,"TIER 2","TIER 6"),IF(J73&gt;Dashboard!$H$28,IF(J73&lt;=Dashboard!$I$28,"TIER 3","TIER 6"),IF(J73&gt;Dashboard!$H$29,IF(J73&lt;=Dashboard!$I$29,"TIER 4","TIER 6"),IF(J73&gt;Dashboard!$H$30,IF(J73&lt;=Dashboard!$I$30,"TIER 5","TIER 6"),IF(J73&gt;Dashboard!$H$31,IF(J73&lt;=Dashboard!$I$31,"TIER 6","TIER 6"),"TIER 6")))))))</f>
        <v>TIER 1</v>
      </c>
      <c r="L73" s="14">
        <f>$J73*Dashboard!$J$37</f>
        <v>201850.12078394345</v>
      </c>
      <c r="M73" s="14">
        <f>$J73*Dashboard!$J$38</f>
        <v>306812.18359159399</v>
      </c>
      <c r="N73" s="14">
        <f>$J73*Dashboard!$J$39</f>
        <v>1211100.7247036605</v>
      </c>
      <c r="O73" s="14">
        <f>$J73*Dashboard!$J$40</f>
        <v>2317239.3865996706</v>
      </c>
      <c r="P73" s="14">
        <f>H73*(1+Dashboard!$L$19)^(Dashboard!$K$36-2019)</f>
        <v>3141387.8733608462</v>
      </c>
      <c r="Q73" s="14">
        <f>I73*(1+Dashboard!$L$20)^(Dashboard!$K$36-2019)</f>
        <v>1387769.8849955492</v>
      </c>
      <c r="R73" s="14">
        <f>J73*(1+Dashboard!$L$18)^(Dashboard!$K$36-2019)</f>
        <v>4242930.1111564683</v>
      </c>
      <c r="S73" s="1" t="str">
        <f>IF(R73&gt;Dashboard!$K$26,"Metro",IF(R73&gt;Dashboard!$J$26,IF(R73&lt;=Dashboard!$K$26,"TIER 1","TIER 6"),IF(R73&gt;Dashboard!$J$27,IF(R73&lt;=Dashboard!$K$27,"TIER 2","TIER 6"),IF(R73&gt;Dashboard!$J$28,IF(R73&lt;=Dashboard!$K$28,"TIER 3","TIER 6"),IF(R73&gt;Dashboard!$J$29,IF(R73&lt;=Dashboard!$K$29,"TIER 4","TIER 6"),IF(R73&gt;Dashboard!$J$30,IF(R73&lt;=Dashboard!$K$30,"TIER 5","TIER 6"),IF(R73&gt;Dashboard!$J$31,IF(R73&lt;=Dashboard!$K$31,"TIER 6","TIER 6"),"TIER 6")))))))</f>
        <v>TIER 1</v>
      </c>
      <c r="T73" s="14">
        <f>$R73*Dashboard!$K$37</f>
        <v>424293.01111564686</v>
      </c>
      <c r="U73" s="14">
        <f>$R73*Dashboard!$K$38</f>
        <v>636439.51667347027</v>
      </c>
      <c r="V73" s="14">
        <f>$R73*Dashboard!$K$39</f>
        <v>1060732.5277891171</v>
      </c>
      <c r="W73" s="14">
        <f>$R73*Dashboard!$K$40</f>
        <v>2121465.0555782341</v>
      </c>
    </row>
    <row r="74" spans="3:31" x14ac:dyDescent="0.55000000000000004">
      <c r="C74" s="1" t="s">
        <v>469</v>
      </c>
      <c r="D74" s="1" t="s">
        <v>31</v>
      </c>
      <c r="E74" s="14">
        <v>1620170</v>
      </c>
      <c r="F74" s="14">
        <v>2081112</v>
      </c>
      <c r="G74" s="14">
        <v>3701282</v>
      </c>
      <c r="H74" s="14">
        <f>E74*(1+Dashboard!$K$19)^(Dashboard!$J$36-2011)</f>
        <v>1898287.3793184406</v>
      </c>
      <c r="I74" s="14">
        <f>F74*(1+Dashboard!$K$20)^(Dashboard!$J$36-2011)</f>
        <v>2169956.9474793621</v>
      </c>
      <c r="J74" s="14">
        <f>G74*(1+Dashboard!$K$18)^(Dashboard!$J$36-2011)</f>
        <v>4007958.033120512</v>
      </c>
      <c r="K74" s="1" t="str">
        <f>IF(J74&gt;Dashboard!$I$26,"Metro",IF(J74&gt;Dashboard!$H$26,IF(J74&lt;=Dashboard!$I$26,"TIER 1","TIER 6"),IF(J74&gt;Dashboard!$H$27,IF(J74&lt;=Dashboard!$I$27,"TIER 2","TIER 6"),IF(J74&gt;Dashboard!$H$28,IF(J74&lt;=Dashboard!$I$28,"TIER 3","TIER 6"),IF(J74&gt;Dashboard!$H$29,IF(J74&lt;=Dashboard!$I$29,"TIER 4","TIER 6"),IF(J74&gt;Dashboard!$H$30,IF(J74&lt;=Dashboard!$I$30,"TIER 5","TIER 6"),IF(J74&gt;Dashboard!$H$31,IF(J74&lt;=Dashboard!$I$31,"TIER 6","TIER 6"),"TIER 6")))))))</f>
        <v>TIER 1</v>
      </c>
      <c r="L74" s="14">
        <f>$J74*Dashboard!$J$37</f>
        <v>200397.90165602561</v>
      </c>
      <c r="M74" s="14">
        <f>$J74*Dashboard!$J$38</f>
        <v>304604.81051715888</v>
      </c>
      <c r="N74" s="14">
        <f>$J74*Dashboard!$J$39</f>
        <v>1202387.4099361536</v>
      </c>
      <c r="O74" s="14">
        <f>$J74*Dashboard!$J$40</f>
        <v>2300567.9110111743</v>
      </c>
      <c r="P74" s="14">
        <f>H74*(1+Dashboard!$L$19)^(Dashboard!$K$36-2019)</f>
        <v>2095862.654462327</v>
      </c>
      <c r="Q74" s="14">
        <f>I74*(1+Dashboard!$L$20)^(Dashboard!$K$36-2019)</f>
        <v>2222116.3051905138</v>
      </c>
      <c r="R74" s="14">
        <f>J74*(1+Dashboard!$L$18)^(Dashboard!$K$36-2019)</f>
        <v>4212404.1731886864</v>
      </c>
      <c r="S74" s="1" t="str">
        <f>IF(R74&gt;Dashboard!$K$26,"Metro",IF(R74&gt;Dashboard!$J$26,IF(R74&lt;=Dashboard!$K$26,"TIER 1","TIER 6"),IF(R74&gt;Dashboard!$J$27,IF(R74&lt;=Dashboard!$K$27,"TIER 2","TIER 6"),IF(R74&gt;Dashboard!$J$28,IF(R74&lt;=Dashboard!$K$28,"TIER 3","TIER 6"),IF(R74&gt;Dashboard!$J$29,IF(R74&lt;=Dashboard!$K$29,"TIER 4","TIER 6"),IF(R74&gt;Dashboard!$J$30,IF(R74&lt;=Dashboard!$K$30,"TIER 5","TIER 6"),IF(R74&gt;Dashboard!$J$31,IF(R74&lt;=Dashboard!$K$31,"TIER 6","TIER 6"),"TIER 6")))))))</f>
        <v>TIER 1</v>
      </c>
      <c r="T74" s="14">
        <f>$R74*Dashboard!$K$37</f>
        <v>421240.41731886868</v>
      </c>
      <c r="U74" s="14">
        <f>$R74*Dashboard!$K$38</f>
        <v>631860.62597830291</v>
      </c>
      <c r="V74" s="14">
        <f>$R74*Dashboard!$K$39</f>
        <v>1053101.0432971716</v>
      </c>
      <c r="W74" s="14">
        <f>$R74*Dashboard!$K$40</f>
        <v>2106202.0865943432</v>
      </c>
    </row>
    <row r="75" spans="3:31" x14ac:dyDescent="0.55000000000000004">
      <c r="C75" s="1" t="s">
        <v>571</v>
      </c>
      <c r="D75" s="1" t="s">
        <v>32</v>
      </c>
      <c r="E75" s="14">
        <v>1264614</v>
      </c>
      <c r="F75" s="14">
        <v>2422551</v>
      </c>
      <c r="G75" s="14">
        <v>3687165</v>
      </c>
      <c r="H75" s="14">
        <f>E75*(1+Dashboard!$K$19)^(Dashboard!$J$36-2011)</f>
        <v>1481696.8564467991</v>
      </c>
      <c r="I75" s="14">
        <f>F75*(1+Dashboard!$K$20)^(Dashboard!$J$36-2011)</f>
        <v>2525972.3518354977</v>
      </c>
      <c r="J75" s="14">
        <f>G75*(1+Dashboard!$K$18)^(Dashboard!$J$36-2011)</f>
        <v>3992671.3450071602</v>
      </c>
      <c r="K75" s="1" t="str">
        <f>IF(J75&gt;Dashboard!$I$26,"Metro",IF(J75&gt;Dashboard!$H$26,IF(J75&lt;=Dashboard!$I$26,"TIER 1","TIER 6"),IF(J75&gt;Dashboard!$H$27,IF(J75&lt;=Dashboard!$I$27,"TIER 2","TIER 6"),IF(J75&gt;Dashboard!$H$28,IF(J75&lt;=Dashboard!$I$28,"TIER 3","TIER 6"),IF(J75&gt;Dashboard!$H$29,IF(J75&lt;=Dashboard!$I$29,"TIER 4","TIER 6"),IF(J75&gt;Dashboard!$H$30,IF(J75&lt;=Dashboard!$I$30,"TIER 5","TIER 6"),IF(J75&gt;Dashboard!$H$31,IF(J75&lt;=Dashboard!$I$31,"TIER 6","TIER 6"),"TIER 6")))))))</f>
        <v>TIER 1</v>
      </c>
      <c r="L75" s="14">
        <f>$J75*Dashboard!$J$37</f>
        <v>199633.56725035803</v>
      </c>
      <c r="M75" s="14">
        <f>$J75*Dashboard!$J$38</f>
        <v>303443.02222054417</v>
      </c>
      <c r="N75" s="14">
        <f>$J75*Dashboard!$J$39</f>
        <v>1197801.4035021481</v>
      </c>
      <c r="O75" s="14">
        <f>$J75*Dashboard!$J$40</f>
        <v>2291793.3520341101</v>
      </c>
      <c r="P75" s="14">
        <f>H75*(1+Dashboard!$L$19)^(Dashboard!$K$36-2019)</f>
        <v>1635913.055364697</v>
      </c>
      <c r="Q75" s="14">
        <f>I75*(1+Dashboard!$L$20)^(Dashboard!$K$36-2019)</f>
        <v>2586689.2686484843</v>
      </c>
      <c r="R75" s="14">
        <f>J75*(1+Dashboard!$L$18)^(Dashboard!$K$36-2019)</f>
        <v>4196337.7103488091</v>
      </c>
      <c r="S75" s="1" t="str">
        <f>IF(R75&gt;Dashboard!$K$26,"Metro",IF(R75&gt;Dashboard!$J$26,IF(R75&lt;=Dashboard!$K$26,"TIER 1","TIER 6"),IF(R75&gt;Dashboard!$J$27,IF(R75&lt;=Dashboard!$K$27,"TIER 2","TIER 6"),IF(R75&gt;Dashboard!$J$28,IF(R75&lt;=Dashboard!$K$28,"TIER 3","TIER 6"),IF(R75&gt;Dashboard!$J$29,IF(R75&lt;=Dashboard!$K$29,"TIER 4","TIER 6"),IF(R75&gt;Dashboard!$J$30,IF(R75&lt;=Dashboard!$K$30,"TIER 5","TIER 6"),IF(R75&gt;Dashboard!$J$31,IF(R75&lt;=Dashboard!$K$31,"TIER 6","TIER 6"),"TIER 6")))))))</f>
        <v>TIER 1</v>
      </c>
      <c r="T75" s="14">
        <f>$R75*Dashboard!$K$37</f>
        <v>419633.77103488095</v>
      </c>
      <c r="U75" s="14">
        <f>$R75*Dashboard!$K$38</f>
        <v>629450.65655232139</v>
      </c>
      <c r="V75" s="14">
        <f>$R75*Dashboard!$K$39</f>
        <v>1049084.4275872023</v>
      </c>
      <c r="W75" s="14">
        <f>$R75*Dashboard!$K$40</f>
        <v>2098168.8551744046</v>
      </c>
    </row>
    <row r="76" spans="3:31" x14ac:dyDescent="0.55000000000000004">
      <c r="C76" s="1" t="s">
        <v>611</v>
      </c>
      <c r="D76" s="1" t="s">
        <v>618</v>
      </c>
      <c r="E76" s="14">
        <v>925312</v>
      </c>
      <c r="F76" s="14">
        <v>2757401</v>
      </c>
      <c r="G76" s="14">
        <v>3682713</v>
      </c>
      <c r="H76" s="14">
        <f>E76*(1+Dashboard!$K$19)^(Dashboard!$J$36-2011)</f>
        <v>1084150.4851539682</v>
      </c>
      <c r="I76" s="14">
        <f>F76*(1+Dashboard!$K$20)^(Dashboard!$J$36-2011)</f>
        <v>2875117.464574968</v>
      </c>
      <c r="J76" s="14">
        <f>G76*(1+Dashboard!$K$18)^(Dashboard!$J$36-2011)</f>
        <v>3987850.4669537041</v>
      </c>
      <c r="K76" s="1" t="str">
        <f>IF(J76&gt;Dashboard!$I$26,"Metro",IF(J76&gt;Dashboard!$H$26,IF(J76&lt;=Dashboard!$I$26,"TIER 1","TIER 6"),IF(J76&gt;Dashboard!$H$27,IF(J76&lt;=Dashboard!$I$27,"TIER 2","TIER 6"),IF(J76&gt;Dashboard!$H$28,IF(J76&lt;=Dashboard!$I$28,"TIER 3","TIER 6"),IF(J76&gt;Dashboard!$H$29,IF(J76&lt;=Dashboard!$I$29,"TIER 4","TIER 6"),IF(J76&gt;Dashboard!$H$30,IF(J76&lt;=Dashboard!$I$30,"TIER 5","TIER 6"),IF(J76&gt;Dashboard!$H$31,IF(J76&lt;=Dashboard!$I$31,"TIER 6","TIER 6"),"TIER 6")))))))</f>
        <v>TIER 1</v>
      </c>
      <c r="L76" s="14">
        <f>$J76*Dashboard!$J$37</f>
        <v>199392.52334768523</v>
      </c>
      <c r="M76" s="14">
        <f>$J76*Dashboard!$J$38</f>
        <v>303076.63548848149</v>
      </c>
      <c r="N76" s="14">
        <f>$J76*Dashboard!$J$39</f>
        <v>1196355.1400861111</v>
      </c>
      <c r="O76" s="14">
        <f>$J76*Dashboard!$J$40</f>
        <v>2289026.1680314266</v>
      </c>
      <c r="P76" s="14">
        <f>H76*(1+Dashboard!$L$19)^(Dashboard!$K$36-2019)</f>
        <v>1196989.7384384628</v>
      </c>
      <c r="Q76" s="14">
        <f>I76*(1+Dashboard!$L$20)^(Dashboard!$K$36-2019)</f>
        <v>2944226.7989654704</v>
      </c>
      <c r="R76" s="14">
        <f>J76*(1+Dashboard!$L$18)^(Dashboard!$K$36-2019)</f>
        <v>4191270.9190643206</v>
      </c>
      <c r="S76" s="1" t="str">
        <f>IF(R76&gt;Dashboard!$K$26,"Metro",IF(R76&gt;Dashboard!$J$26,IF(R76&lt;=Dashboard!$K$26,"TIER 1","TIER 6"),IF(R76&gt;Dashboard!$J$27,IF(R76&lt;=Dashboard!$K$27,"TIER 2","TIER 6"),IF(R76&gt;Dashboard!$J$28,IF(R76&lt;=Dashboard!$K$28,"TIER 3","TIER 6"),IF(R76&gt;Dashboard!$J$29,IF(R76&lt;=Dashboard!$K$29,"TIER 4","TIER 6"),IF(R76&gt;Dashboard!$J$30,IF(R76&lt;=Dashboard!$K$30,"TIER 5","TIER 6"),IF(R76&gt;Dashboard!$J$31,IF(R76&lt;=Dashboard!$K$31,"TIER 6","TIER 6"),"TIER 6")))))))</f>
        <v>TIER 1</v>
      </c>
      <c r="T76" s="14">
        <f>$R76*Dashboard!$K$37</f>
        <v>419127.09190643206</v>
      </c>
      <c r="U76" s="14">
        <f>$R76*Dashboard!$K$38</f>
        <v>628690.63785964809</v>
      </c>
      <c r="V76" s="14">
        <f>$R76*Dashboard!$K$39</f>
        <v>1047817.7297660802</v>
      </c>
      <c r="W76" s="14">
        <f>$R76*Dashboard!$K$40</f>
        <v>2095635.4595321603</v>
      </c>
    </row>
    <row r="77" spans="3:31" x14ac:dyDescent="0.55000000000000004">
      <c r="C77" s="1" t="s">
        <v>611</v>
      </c>
      <c r="D77" s="1" t="s">
        <v>174</v>
      </c>
      <c r="E77" s="14">
        <v>644595</v>
      </c>
      <c r="F77" s="14">
        <v>3037301</v>
      </c>
      <c r="G77" s="14">
        <v>3681896</v>
      </c>
      <c r="H77" s="14">
        <f>E77*(1+Dashboard!$K$19)^(Dashboard!$J$36-2011)</f>
        <v>755245.7786971553</v>
      </c>
      <c r="I77" s="14">
        <f>F77*(1+Dashboard!$K$20)^(Dashboard!$J$36-2011)</f>
        <v>3166966.7017133217</v>
      </c>
      <c r="J77" s="14">
        <f>G77*(1+Dashboard!$K$18)^(Dashboard!$J$36-2011)</f>
        <v>3986965.7730252063</v>
      </c>
      <c r="K77" s="1" t="str">
        <f>IF(J77&gt;Dashboard!$I$26,"Metro",IF(J77&gt;Dashboard!$H$26,IF(J77&lt;=Dashboard!$I$26,"TIER 1","TIER 6"),IF(J77&gt;Dashboard!$H$27,IF(J77&lt;=Dashboard!$I$27,"TIER 2","TIER 6"),IF(J77&gt;Dashboard!$H$28,IF(J77&lt;=Dashboard!$I$28,"TIER 3","TIER 6"),IF(J77&gt;Dashboard!$H$29,IF(J77&lt;=Dashboard!$I$29,"TIER 4","TIER 6"),IF(J77&gt;Dashboard!$H$30,IF(J77&lt;=Dashboard!$I$30,"TIER 5","TIER 6"),IF(J77&gt;Dashboard!$H$31,IF(J77&lt;=Dashboard!$I$31,"TIER 6","TIER 6"),"TIER 6")))))))</f>
        <v>TIER 1</v>
      </c>
      <c r="L77" s="14">
        <f>$J77*Dashboard!$J$37</f>
        <v>199348.28865126031</v>
      </c>
      <c r="M77" s="14">
        <f>$J77*Dashboard!$J$38</f>
        <v>303009.39874991565</v>
      </c>
      <c r="N77" s="14">
        <f>$J77*Dashboard!$J$39</f>
        <v>1196089.7319075619</v>
      </c>
      <c r="O77" s="14">
        <f>$J77*Dashboard!$J$40</f>
        <v>2288518.3537164689</v>
      </c>
      <c r="P77" s="14">
        <f>H77*(1+Dashboard!$L$19)^(Dashboard!$K$36-2019)</f>
        <v>833852.36595736467</v>
      </c>
      <c r="Q77" s="14">
        <f>I77*(1+Dashboard!$L$20)^(Dashboard!$K$36-2019)</f>
        <v>3243091.2300113849</v>
      </c>
      <c r="R77" s="14">
        <f>J77*(1+Dashboard!$L$18)^(Dashboard!$K$36-2019)</f>
        <v>4190341.0968542071</v>
      </c>
      <c r="S77" s="1" t="str">
        <f>IF(R77&gt;Dashboard!$K$26,"Metro",IF(R77&gt;Dashboard!$J$26,IF(R77&lt;=Dashboard!$K$26,"TIER 1","TIER 6"),IF(R77&gt;Dashboard!$J$27,IF(R77&lt;=Dashboard!$K$27,"TIER 2","TIER 6"),IF(R77&gt;Dashboard!$J$28,IF(R77&lt;=Dashboard!$K$28,"TIER 3","TIER 6"),IF(R77&gt;Dashboard!$J$29,IF(R77&lt;=Dashboard!$K$29,"TIER 4","TIER 6"),IF(R77&gt;Dashboard!$J$30,IF(R77&lt;=Dashboard!$K$30,"TIER 5","TIER 6"),IF(R77&gt;Dashboard!$J$31,IF(R77&lt;=Dashboard!$K$31,"TIER 6","TIER 6"),"TIER 6")))))))</f>
        <v>TIER 1</v>
      </c>
      <c r="T77" s="14">
        <f>$R77*Dashboard!$K$37</f>
        <v>419034.10968542076</v>
      </c>
      <c r="U77" s="14">
        <f>$R77*Dashboard!$K$38</f>
        <v>628551.16452813102</v>
      </c>
      <c r="V77" s="14">
        <f>$R77*Dashboard!$K$39</f>
        <v>1047585.2742135518</v>
      </c>
      <c r="W77" s="14">
        <f>$R77*Dashboard!$K$40</f>
        <v>2095170.5484271036</v>
      </c>
    </row>
    <row r="78" spans="3:31" x14ac:dyDescent="0.55000000000000004">
      <c r="C78" s="1" t="s">
        <v>611</v>
      </c>
      <c r="D78" s="1" t="s">
        <v>24</v>
      </c>
      <c r="E78" s="14">
        <v>1597051</v>
      </c>
      <c r="F78" s="14">
        <v>2079790</v>
      </c>
      <c r="G78" s="14">
        <v>3676841</v>
      </c>
      <c r="H78" s="14">
        <f>E78*(1+Dashboard!$K$19)^(Dashboard!$J$36-2011)</f>
        <v>1871199.7860890492</v>
      </c>
      <c r="I78" s="14">
        <f>F78*(1+Dashboard!$K$20)^(Dashboard!$J$36-2011)</f>
        <v>2168578.5098534352</v>
      </c>
      <c r="J78" s="14">
        <f>G78*(1+Dashboard!$K$18)^(Dashboard!$J$36-2011)</f>
        <v>3981491.9323782562</v>
      </c>
      <c r="K78" s="1" t="str">
        <f>IF(J78&gt;Dashboard!$I$26,"Metro",IF(J78&gt;Dashboard!$H$26,IF(J78&lt;=Dashboard!$I$26,"TIER 1","TIER 6"),IF(J78&gt;Dashboard!$H$27,IF(J78&lt;=Dashboard!$I$27,"TIER 2","TIER 6"),IF(J78&gt;Dashboard!$H$28,IF(J78&lt;=Dashboard!$I$28,"TIER 3","TIER 6"),IF(J78&gt;Dashboard!$H$29,IF(J78&lt;=Dashboard!$I$29,"TIER 4","TIER 6"),IF(J78&gt;Dashboard!$H$30,IF(J78&lt;=Dashboard!$I$30,"TIER 5","TIER 6"),IF(J78&gt;Dashboard!$H$31,IF(J78&lt;=Dashboard!$I$31,"TIER 6","TIER 6"),"TIER 6")))))))</f>
        <v>TIER 1</v>
      </c>
      <c r="L78" s="14">
        <f>$J78*Dashboard!$J$37</f>
        <v>199074.59661891282</v>
      </c>
      <c r="M78" s="14">
        <f>$J78*Dashboard!$J$38</f>
        <v>302593.38686074747</v>
      </c>
      <c r="N78" s="14">
        <f>$J78*Dashboard!$J$39</f>
        <v>1194447.5797134768</v>
      </c>
      <c r="O78" s="14">
        <f>$J78*Dashboard!$J$40</f>
        <v>2285376.3691851194</v>
      </c>
      <c r="P78" s="14">
        <f>H78*(1+Dashboard!$L$19)^(Dashboard!$K$36-2019)</f>
        <v>2065955.7627728656</v>
      </c>
      <c r="Q78" s="14">
        <f>I78*(1+Dashboard!$L$20)^(Dashboard!$K$36-2019)</f>
        <v>2220704.7339942195</v>
      </c>
      <c r="R78" s="14">
        <f>J78*(1+Dashboard!$L$18)^(Dashboard!$K$36-2019)</f>
        <v>4184588.0353216166</v>
      </c>
      <c r="S78" s="1" t="str">
        <f>IF(R78&gt;Dashboard!$K$26,"Metro",IF(R78&gt;Dashboard!$J$26,IF(R78&lt;=Dashboard!$K$26,"TIER 1","TIER 6"),IF(R78&gt;Dashboard!$J$27,IF(R78&lt;=Dashboard!$K$27,"TIER 2","TIER 6"),IF(R78&gt;Dashboard!$J$28,IF(R78&lt;=Dashboard!$K$28,"TIER 3","TIER 6"),IF(R78&gt;Dashboard!$J$29,IF(R78&lt;=Dashboard!$K$29,"TIER 4","TIER 6"),IF(R78&gt;Dashboard!$J$30,IF(R78&lt;=Dashboard!$K$30,"TIER 5","TIER 6"),IF(R78&gt;Dashboard!$J$31,IF(R78&lt;=Dashboard!$K$31,"TIER 6","TIER 6"),"TIER 6")))))))</f>
        <v>TIER 1</v>
      </c>
      <c r="T78" s="14">
        <f>$R78*Dashboard!$K$37</f>
        <v>418458.80353216169</v>
      </c>
      <c r="U78" s="14">
        <f>$R78*Dashboard!$K$38</f>
        <v>627688.20529824251</v>
      </c>
      <c r="V78" s="14">
        <f>$R78*Dashboard!$K$39</f>
        <v>1046147.0088304041</v>
      </c>
      <c r="W78" s="14">
        <f>$R78*Dashboard!$K$40</f>
        <v>2092294.0176608083</v>
      </c>
    </row>
    <row r="79" spans="3:31" x14ac:dyDescent="0.55000000000000004">
      <c r="C79" s="1" t="s">
        <v>571</v>
      </c>
      <c r="D79" s="1" t="s">
        <v>95</v>
      </c>
      <c r="E79" s="14">
        <v>654451</v>
      </c>
      <c r="F79" s="14">
        <v>3019728</v>
      </c>
      <c r="G79" s="14">
        <v>3674179</v>
      </c>
      <c r="H79" s="14">
        <f>E79*(1+Dashboard!$K$19)^(Dashboard!$J$36-2011)</f>
        <v>766793.65355631371</v>
      </c>
      <c r="I79" s="14">
        <f>F79*(1+Dashboard!$K$20)^(Dashboard!$J$36-2011)</f>
        <v>3148643.4911229955</v>
      </c>
      <c r="J79" s="14">
        <f>G79*(1+Dashboard!$K$18)^(Dashboard!$J$36-2011)</f>
        <v>3978609.3678278741</v>
      </c>
      <c r="K79" s="1" t="str">
        <f>IF(J79&gt;Dashboard!$I$26,"Metro",IF(J79&gt;Dashboard!$H$26,IF(J79&lt;=Dashboard!$I$26,"TIER 1","TIER 6"),IF(J79&gt;Dashboard!$H$27,IF(J79&lt;=Dashboard!$I$27,"TIER 2","TIER 6"),IF(J79&gt;Dashboard!$H$28,IF(J79&lt;=Dashboard!$I$28,"TIER 3","TIER 6"),IF(J79&gt;Dashboard!$H$29,IF(J79&lt;=Dashboard!$I$29,"TIER 4","TIER 6"),IF(J79&gt;Dashboard!$H$30,IF(J79&lt;=Dashboard!$I$30,"TIER 5","TIER 6"),IF(J79&gt;Dashboard!$H$31,IF(J79&lt;=Dashboard!$I$31,"TIER 6","TIER 6"),"TIER 6")))))))</f>
        <v>TIER 1</v>
      </c>
      <c r="L79" s="14">
        <f>$J79*Dashboard!$J$37</f>
        <v>198930.46839139372</v>
      </c>
      <c r="M79" s="14">
        <f>$J79*Dashboard!$J$38</f>
        <v>302374.31195491843</v>
      </c>
      <c r="N79" s="14">
        <f>$J79*Dashboard!$J$39</f>
        <v>1193582.8103483622</v>
      </c>
      <c r="O79" s="14">
        <f>$J79*Dashboard!$J$40</f>
        <v>2283721.7771331999</v>
      </c>
      <c r="P79" s="14">
        <f>H79*(1+Dashboard!$L$19)^(Dashboard!$K$36-2019)</f>
        <v>846602.15290711739</v>
      </c>
      <c r="Q79" s="14">
        <f>I79*(1+Dashboard!$L$20)^(Dashboard!$K$36-2019)</f>
        <v>3224327.5835420392</v>
      </c>
      <c r="R79" s="14">
        <f>J79*(1+Dashboard!$L$18)^(Dashboard!$K$36-2019)</f>
        <v>4181558.4310091031</v>
      </c>
      <c r="S79" s="1" t="str">
        <f>IF(R79&gt;Dashboard!$K$26,"Metro",IF(R79&gt;Dashboard!$J$26,IF(R79&lt;=Dashboard!$K$26,"TIER 1","TIER 6"),IF(R79&gt;Dashboard!$J$27,IF(R79&lt;=Dashboard!$K$27,"TIER 2","TIER 6"),IF(R79&gt;Dashboard!$J$28,IF(R79&lt;=Dashboard!$K$28,"TIER 3","TIER 6"),IF(R79&gt;Dashboard!$J$29,IF(R79&lt;=Dashboard!$K$29,"TIER 4","TIER 6"),IF(R79&gt;Dashboard!$J$30,IF(R79&lt;=Dashboard!$K$30,"TIER 5","TIER 6"),IF(R79&gt;Dashboard!$J$31,IF(R79&lt;=Dashboard!$K$31,"TIER 6","TIER 6"),"TIER 6")))))))</f>
        <v>TIER 1</v>
      </c>
      <c r="T79" s="14">
        <f>$R79*Dashboard!$K$37</f>
        <v>418155.84310091031</v>
      </c>
      <c r="U79" s="14">
        <f>$R79*Dashboard!$K$38</f>
        <v>627233.76465136546</v>
      </c>
      <c r="V79" s="14">
        <f>$R79*Dashboard!$K$39</f>
        <v>1045389.6077522758</v>
      </c>
      <c r="W79" s="14">
        <f>$R79*Dashboard!$K$40</f>
        <v>2090779.2155045515</v>
      </c>
    </row>
    <row r="80" spans="3:31" x14ac:dyDescent="0.55000000000000004">
      <c r="C80" s="1" t="s">
        <v>611</v>
      </c>
      <c r="D80" s="1" t="s">
        <v>45</v>
      </c>
      <c r="E80" s="14">
        <v>1217191</v>
      </c>
      <c r="F80" s="14">
        <v>2456698</v>
      </c>
      <c r="G80" s="14">
        <v>3673889</v>
      </c>
      <c r="H80" s="14">
        <f>E80*(1+Dashboard!$K$19)^(Dashboard!$J$36-2011)</f>
        <v>1426133.2536215286</v>
      </c>
      <c r="I80" s="14">
        <f>F80*(1+Dashboard!$K$20)^(Dashboard!$J$36-2011)</f>
        <v>2561577.1246135021</v>
      </c>
      <c r="J80" s="14">
        <f>G80*(1+Dashboard!$K$18)^(Dashboard!$J$36-2011)</f>
        <v>3978295.3393832422</v>
      </c>
      <c r="K80" s="1" t="str">
        <f>IF(J80&gt;Dashboard!$I$26,"Metro",IF(J80&gt;Dashboard!$H$26,IF(J80&lt;=Dashboard!$I$26,"TIER 1","TIER 6"),IF(J80&gt;Dashboard!$H$27,IF(J80&lt;=Dashboard!$I$27,"TIER 2","TIER 6"),IF(J80&gt;Dashboard!$H$28,IF(J80&lt;=Dashboard!$I$28,"TIER 3","TIER 6"),IF(J80&gt;Dashboard!$H$29,IF(J80&lt;=Dashboard!$I$29,"TIER 4","TIER 6"),IF(J80&gt;Dashboard!$H$30,IF(J80&lt;=Dashboard!$I$30,"TIER 5","TIER 6"),IF(J80&gt;Dashboard!$H$31,IF(J80&lt;=Dashboard!$I$31,"TIER 6","TIER 6"),"TIER 6")))))))</f>
        <v>TIER 1</v>
      </c>
      <c r="L80" s="14">
        <f>$J80*Dashboard!$J$37</f>
        <v>198914.76696916213</v>
      </c>
      <c r="M80" s="14">
        <f>$J80*Dashboard!$J$38</f>
        <v>302350.44579312642</v>
      </c>
      <c r="N80" s="14">
        <f>$J80*Dashboard!$J$39</f>
        <v>1193488.6018149727</v>
      </c>
      <c r="O80" s="14">
        <f>$J80*Dashboard!$J$40</f>
        <v>2283541.5248059812</v>
      </c>
      <c r="P80" s="14">
        <f>H80*(1+Dashboard!$L$19)^(Dashboard!$K$36-2019)</f>
        <v>1574566.3481286867</v>
      </c>
      <c r="Q80" s="14">
        <f>I80*(1+Dashboard!$L$20)^(Dashboard!$K$36-2019)</f>
        <v>2623149.8750326391</v>
      </c>
      <c r="R80" s="14">
        <f>J80*(1+Dashboard!$L$18)^(Dashboard!$K$36-2019)</f>
        <v>4181228.3839577776</v>
      </c>
      <c r="S80" s="1" t="str">
        <f>IF(R80&gt;Dashboard!$K$26,"Metro",IF(R80&gt;Dashboard!$J$26,IF(R80&lt;=Dashboard!$K$26,"TIER 1","TIER 6"),IF(R80&gt;Dashboard!$J$27,IF(R80&lt;=Dashboard!$K$27,"TIER 2","TIER 6"),IF(R80&gt;Dashboard!$J$28,IF(R80&lt;=Dashboard!$K$28,"TIER 3","TIER 6"),IF(R80&gt;Dashboard!$J$29,IF(R80&lt;=Dashboard!$K$29,"TIER 4","TIER 6"),IF(R80&gt;Dashboard!$J$30,IF(R80&lt;=Dashboard!$K$30,"TIER 5","TIER 6"),IF(R80&gt;Dashboard!$J$31,IF(R80&lt;=Dashboard!$K$31,"TIER 6","TIER 6"),"TIER 6")))))))</f>
        <v>TIER 1</v>
      </c>
      <c r="T80" s="14">
        <f>$R80*Dashboard!$K$37</f>
        <v>418122.8383957778</v>
      </c>
      <c r="U80" s="14">
        <f>$R80*Dashboard!$K$38</f>
        <v>627184.25759366667</v>
      </c>
      <c r="V80" s="14">
        <f>$R80*Dashboard!$K$39</f>
        <v>1045307.0959894444</v>
      </c>
      <c r="W80" s="14">
        <f>$R80*Dashboard!$K$40</f>
        <v>2090614.1919788888</v>
      </c>
    </row>
    <row r="81" spans="3:23" x14ac:dyDescent="0.55000000000000004">
      <c r="C81" s="1" t="s">
        <v>518</v>
      </c>
      <c r="D81" s="1" t="s">
        <v>524</v>
      </c>
      <c r="E81" s="14">
        <v>3442589</v>
      </c>
      <c r="F81" s="14">
        <v>213950</v>
      </c>
      <c r="G81" s="14">
        <v>3656539</v>
      </c>
      <c r="H81" s="14">
        <f>E81*(1+Dashboard!$K$19)^(Dashboard!$J$36-2011)</f>
        <v>4033541.6967852083</v>
      </c>
      <c r="I81" s="14">
        <f>F81*(1+Dashboard!$K$20)^(Dashboard!$J$36-2011)</f>
        <v>223083.75950607634</v>
      </c>
      <c r="J81" s="14">
        <f>G81*(1+Dashboard!$K$18)^(Dashboard!$J$36-2011)</f>
        <v>3959507.7755405949</v>
      </c>
      <c r="K81" s="1" t="str">
        <f>IF(J81&gt;Dashboard!$I$26,"Metro",IF(J81&gt;Dashboard!$H$26,IF(J81&lt;=Dashboard!$I$26,"TIER 1","TIER 6"),IF(J81&gt;Dashboard!$H$27,IF(J81&lt;=Dashboard!$I$27,"TIER 2","TIER 6"),IF(J81&gt;Dashboard!$H$28,IF(J81&lt;=Dashboard!$I$28,"TIER 3","TIER 6"),IF(J81&gt;Dashboard!$H$29,IF(J81&lt;=Dashboard!$I$29,"TIER 4","TIER 6"),IF(J81&gt;Dashboard!$H$30,IF(J81&lt;=Dashboard!$I$30,"TIER 5","TIER 6"),IF(J81&gt;Dashboard!$H$31,IF(J81&lt;=Dashboard!$I$31,"TIER 6","TIER 6"),"TIER 6")))))))</f>
        <v>TIER 1</v>
      </c>
      <c r="L81" s="14">
        <f>$J81*Dashboard!$J$37</f>
        <v>197975.38877702976</v>
      </c>
      <c r="M81" s="14">
        <f>$J81*Dashboard!$J$38</f>
        <v>300922.59094108519</v>
      </c>
      <c r="N81" s="14">
        <f>$J81*Dashboard!$J$39</f>
        <v>1187852.3326621784</v>
      </c>
      <c r="O81" s="14">
        <f>$J81*Dashboard!$J$40</f>
        <v>2272757.4631603016</v>
      </c>
      <c r="P81" s="14">
        <f>H81*(1+Dashboard!$L$19)^(Dashboard!$K$36-2019)</f>
        <v>4453355.9563273033</v>
      </c>
      <c r="Q81" s="14">
        <f>I81*(1+Dashboard!$L$20)^(Dashboard!$K$36-2019)</f>
        <v>228446.03437753973</v>
      </c>
      <c r="R81" s="14">
        <f>J81*(1+Dashboard!$L$18)^(Dashboard!$K$36-2019)</f>
        <v>4161482.4655422601</v>
      </c>
      <c r="S81" s="1" t="str">
        <f>IF(R81&gt;Dashboard!$K$26,"Metro",IF(R81&gt;Dashboard!$J$26,IF(R81&lt;=Dashboard!$K$26,"TIER 1","TIER 6"),IF(R81&gt;Dashboard!$J$27,IF(R81&lt;=Dashboard!$K$27,"TIER 2","TIER 6"),IF(R81&gt;Dashboard!$J$28,IF(R81&lt;=Dashboard!$K$28,"TIER 3","TIER 6"),IF(R81&gt;Dashboard!$J$29,IF(R81&lt;=Dashboard!$K$29,"TIER 4","TIER 6"),IF(R81&gt;Dashboard!$J$30,IF(R81&lt;=Dashboard!$K$30,"TIER 5","TIER 6"),IF(R81&gt;Dashboard!$J$31,IF(R81&lt;=Dashboard!$K$31,"TIER 6","TIER 6"),"TIER 6")))))))</f>
        <v>TIER 1</v>
      </c>
      <c r="T81" s="14">
        <f>$R81*Dashboard!$K$37</f>
        <v>416148.24655422603</v>
      </c>
      <c r="U81" s="14">
        <f>$R81*Dashboard!$K$38</f>
        <v>624222.36983133899</v>
      </c>
      <c r="V81" s="14">
        <f>$R81*Dashboard!$K$39</f>
        <v>1040370.616385565</v>
      </c>
      <c r="W81" s="14">
        <f>$R81*Dashboard!$K$40</f>
        <v>2080741.23277113</v>
      </c>
    </row>
    <row r="82" spans="3:23" x14ac:dyDescent="0.55000000000000004">
      <c r="C82" s="1" t="s">
        <v>611</v>
      </c>
      <c r="D82" s="1" t="s">
        <v>207</v>
      </c>
      <c r="E82" s="14">
        <v>274360</v>
      </c>
      <c r="F82" s="14">
        <v>3345908</v>
      </c>
      <c r="G82" s="14">
        <v>3620268</v>
      </c>
      <c r="H82" s="14">
        <f>E82*(1+Dashboard!$K$19)^(Dashboard!$J$36-2011)</f>
        <v>321456.46777178155</v>
      </c>
      <c r="I82" s="14">
        <f>F82*(1+Dashboard!$K$20)^(Dashboard!$J$36-2011)</f>
        <v>3488748.4720797236</v>
      </c>
      <c r="J82" s="14">
        <f>G82*(1+Dashboard!$K$18)^(Dashboard!$J$36-2011)</f>
        <v>3920231.4799707588</v>
      </c>
      <c r="K82" s="1" t="str">
        <f>IF(J82&gt;Dashboard!$I$26,"Metro",IF(J82&gt;Dashboard!$H$26,IF(J82&lt;=Dashboard!$I$26,"TIER 1","TIER 6"),IF(J82&gt;Dashboard!$H$27,IF(J82&lt;=Dashboard!$I$27,"TIER 2","TIER 6"),IF(J82&gt;Dashboard!$H$28,IF(J82&lt;=Dashboard!$I$28,"TIER 3","TIER 6"),IF(J82&gt;Dashboard!$H$29,IF(J82&lt;=Dashboard!$I$29,"TIER 4","TIER 6"),IF(J82&gt;Dashboard!$H$30,IF(J82&lt;=Dashboard!$I$30,"TIER 5","TIER 6"),IF(J82&gt;Dashboard!$H$31,IF(J82&lt;=Dashboard!$I$31,"TIER 6","TIER 6"),"TIER 6")))))))</f>
        <v>TIER 1</v>
      </c>
      <c r="L82" s="14">
        <f>$J82*Dashboard!$J$37</f>
        <v>196011.57399853796</v>
      </c>
      <c r="M82" s="14">
        <f>$J82*Dashboard!$J$38</f>
        <v>297937.59247777768</v>
      </c>
      <c r="N82" s="14">
        <f>$J82*Dashboard!$J$39</f>
        <v>1176069.4439912275</v>
      </c>
      <c r="O82" s="14">
        <f>$J82*Dashboard!$J$40</f>
        <v>2250212.8695032159</v>
      </c>
      <c r="P82" s="14">
        <f>H82*(1+Dashboard!$L$19)^(Dashboard!$K$36-2019)</f>
        <v>354913.91513130348</v>
      </c>
      <c r="Q82" s="14">
        <f>I82*(1+Dashboard!$L$20)^(Dashboard!$K$36-2019)</f>
        <v>3572607.6840013326</v>
      </c>
      <c r="R82" s="14">
        <f>J82*(1+Dashboard!$L$18)^(Dashboard!$K$36-2019)</f>
        <v>4120202.684167664</v>
      </c>
      <c r="S82" s="1" t="str">
        <f>IF(R82&gt;Dashboard!$K$26,"Metro",IF(R82&gt;Dashboard!$J$26,IF(R82&lt;=Dashboard!$K$26,"TIER 1","TIER 6"),IF(R82&gt;Dashboard!$J$27,IF(R82&lt;=Dashboard!$K$27,"TIER 2","TIER 6"),IF(R82&gt;Dashboard!$J$28,IF(R82&lt;=Dashboard!$K$28,"TIER 3","TIER 6"),IF(R82&gt;Dashboard!$J$29,IF(R82&lt;=Dashboard!$K$29,"TIER 4","TIER 6"),IF(R82&gt;Dashboard!$J$30,IF(R82&lt;=Dashboard!$K$30,"TIER 5","TIER 6"),IF(R82&gt;Dashboard!$J$31,IF(R82&lt;=Dashboard!$K$31,"TIER 6","TIER 6"),"TIER 6")))))))</f>
        <v>TIER 1</v>
      </c>
      <c r="T82" s="14">
        <f>$R82*Dashboard!$K$37</f>
        <v>412020.26841676643</v>
      </c>
      <c r="U82" s="14">
        <f>$R82*Dashboard!$K$38</f>
        <v>618030.40262514958</v>
      </c>
      <c r="V82" s="14">
        <f>$R82*Dashboard!$K$39</f>
        <v>1030050.671041916</v>
      </c>
      <c r="W82" s="14">
        <f>$R82*Dashboard!$K$40</f>
        <v>2060101.342083832</v>
      </c>
    </row>
    <row r="83" spans="3:23" x14ac:dyDescent="0.55000000000000004">
      <c r="C83" s="1" t="s">
        <v>655</v>
      </c>
      <c r="D83" s="1" t="s">
        <v>656</v>
      </c>
      <c r="E83" s="14">
        <v>299773</v>
      </c>
      <c r="F83" s="14">
        <v>3296901</v>
      </c>
      <c r="G83" s="14">
        <v>3596674</v>
      </c>
      <c r="H83" s="14">
        <f>E83*(1+Dashboard!$K$19)^(Dashboard!$J$36-2011)</f>
        <v>351231.84762119217</v>
      </c>
      <c r="I83" s="14">
        <f>F83*(1+Dashboard!$K$20)^(Dashboard!$J$36-2011)</f>
        <v>3437649.309648715</v>
      </c>
      <c r="J83" s="14">
        <f>G83*(1+Dashboard!$K$18)^(Dashboard!$J$36-2011)</f>
        <v>3894682.5588581697</v>
      </c>
      <c r="K83" s="1" t="str">
        <f>IF(J83&gt;Dashboard!$I$26,"Metro",IF(J83&gt;Dashboard!$H$26,IF(J83&lt;=Dashboard!$I$26,"TIER 1","TIER 6"),IF(J83&gt;Dashboard!$H$27,IF(J83&lt;=Dashboard!$I$27,"TIER 2","TIER 6"),IF(J83&gt;Dashboard!$H$28,IF(J83&lt;=Dashboard!$I$28,"TIER 3","TIER 6"),IF(J83&gt;Dashboard!$H$29,IF(J83&lt;=Dashboard!$I$29,"TIER 4","TIER 6"),IF(J83&gt;Dashboard!$H$30,IF(J83&lt;=Dashboard!$I$30,"TIER 5","TIER 6"),IF(J83&gt;Dashboard!$H$31,IF(J83&lt;=Dashboard!$I$31,"TIER 6","TIER 6"),"TIER 6")))))))</f>
        <v>TIER 1</v>
      </c>
      <c r="L83" s="14">
        <f>$J83*Dashboard!$J$37</f>
        <v>194734.1279429085</v>
      </c>
      <c r="M83" s="14">
        <f>$J83*Dashboard!$J$38</f>
        <v>295995.8744732209</v>
      </c>
      <c r="N83" s="14">
        <f>$J83*Dashboard!$J$39</f>
        <v>1168404.7676574509</v>
      </c>
      <c r="O83" s="14">
        <f>$J83*Dashboard!$J$40</f>
        <v>2235547.7887845896</v>
      </c>
      <c r="P83" s="14">
        <f>H83*(1+Dashboard!$L$19)^(Dashboard!$K$36-2019)</f>
        <v>387788.34043102583</v>
      </c>
      <c r="Q83" s="14">
        <f>I83*(1+Dashboard!$L$20)^(Dashboard!$K$36-2019)</f>
        <v>3520280.2485877308</v>
      </c>
      <c r="R83" s="14">
        <f>J83*(1+Dashboard!$L$18)^(Dashboard!$K$36-2019)</f>
        <v>4093350.5113091208</v>
      </c>
      <c r="S83" s="1" t="str">
        <f>IF(R83&gt;Dashboard!$K$26,"Metro",IF(R83&gt;Dashboard!$J$26,IF(R83&lt;=Dashboard!$K$26,"TIER 1","TIER 6"),IF(R83&gt;Dashboard!$J$27,IF(R83&lt;=Dashboard!$K$27,"TIER 2","TIER 6"),IF(R83&gt;Dashboard!$J$28,IF(R83&lt;=Dashboard!$K$28,"TIER 3","TIER 6"),IF(R83&gt;Dashboard!$J$29,IF(R83&lt;=Dashboard!$K$29,"TIER 4","TIER 6"),IF(R83&gt;Dashboard!$J$30,IF(R83&lt;=Dashboard!$K$30,"TIER 5","TIER 6"),IF(R83&gt;Dashboard!$J$31,IF(R83&lt;=Dashboard!$K$31,"TIER 6","TIER 6"),"TIER 6")))))))</f>
        <v>TIER 1</v>
      </c>
      <c r="T83" s="14">
        <f>$R83*Dashboard!$K$37</f>
        <v>409335.05113091209</v>
      </c>
      <c r="U83" s="14">
        <f>$R83*Dashboard!$K$38</f>
        <v>614002.57669636805</v>
      </c>
      <c r="V83" s="14">
        <f>$R83*Dashboard!$K$39</f>
        <v>1023337.6278272802</v>
      </c>
      <c r="W83" s="14">
        <f>$R83*Dashboard!$K$40</f>
        <v>2046675.2556545604</v>
      </c>
    </row>
    <row r="84" spans="3:23" x14ac:dyDescent="0.55000000000000004">
      <c r="C84" s="1" t="s">
        <v>611</v>
      </c>
      <c r="D84" s="1" t="s">
        <v>632</v>
      </c>
      <c r="E84" s="14">
        <v>168107</v>
      </c>
      <c r="F84" s="14">
        <v>3396437</v>
      </c>
      <c r="G84" s="14">
        <v>3564544</v>
      </c>
      <c r="H84" s="14">
        <f>E84*(1+Dashboard!$K$19)^(Dashboard!$J$36-2011)</f>
        <v>196964.14356214786</v>
      </c>
      <c r="I84" s="14">
        <f>F84*(1+Dashboard!$K$20)^(Dashboard!$J$36-2011)</f>
        <v>3541434.6103554075</v>
      </c>
      <c r="J84" s="14">
        <f>G84*(1+Dashboard!$K$18)^(Dashboard!$J$36-2011)</f>
        <v>3859890.3729063398</v>
      </c>
      <c r="K84" s="1" t="str">
        <f>IF(J84&gt;Dashboard!$I$26,"Metro",IF(J84&gt;Dashboard!$H$26,IF(J84&lt;=Dashboard!$I$26,"TIER 1","TIER 6"),IF(J84&gt;Dashboard!$H$27,IF(J84&lt;=Dashboard!$I$27,"TIER 2","TIER 6"),IF(J84&gt;Dashboard!$H$28,IF(J84&lt;=Dashboard!$I$28,"TIER 3","TIER 6"),IF(J84&gt;Dashboard!$H$29,IF(J84&lt;=Dashboard!$I$29,"TIER 4","TIER 6"),IF(J84&gt;Dashboard!$H$30,IF(J84&lt;=Dashboard!$I$30,"TIER 5","TIER 6"),IF(J84&gt;Dashboard!$H$31,IF(J84&lt;=Dashboard!$I$31,"TIER 6","TIER 6"),"TIER 6")))))))</f>
        <v>TIER 1</v>
      </c>
      <c r="L84" s="14">
        <f>$J84*Dashboard!$J$37</f>
        <v>192994.518645317</v>
      </c>
      <c r="M84" s="14">
        <f>$J84*Dashboard!$J$38</f>
        <v>293351.66834088182</v>
      </c>
      <c r="N84" s="14">
        <f>$J84*Dashboard!$J$39</f>
        <v>1157967.1118719019</v>
      </c>
      <c r="O84" s="14">
        <f>$J84*Dashboard!$J$40</f>
        <v>2215577.0740482393</v>
      </c>
      <c r="P84" s="14">
        <f>H84*(1+Dashboard!$L$19)^(Dashboard!$K$36-2019)</f>
        <v>217464.32982569633</v>
      </c>
      <c r="Q84" s="14">
        <f>I84*(1+Dashboard!$L$20)^(Dashboard!$K$36-2019)</f>
        <v>3626560.2414729977</v>
      </c>
      <c r="R84" s="14">
        <f>J84*(1+Dashboard!$L$18)^(Dashboard!$K$36-2019)</f>
        <v>4056783.5742087997</v>
      </c>
      <c r="S84" s="1" t="str">
        <f>IF(R84&gt;Dashboard!$K$26,"Metro",IF(R84&gt;Dashboard!$J$26,IF(R84&lt;=Dashboard!$K$26,"TIER 1","TIER 6"),IF(R84&gt;Dashboard!$J$27,IF(R84&lt;=Dashboard!$K$27,"TIER 2","TIER 6"),IF(R84&gt;Dashboard!$J$28,IF(R84&lt;=Dashboard!$K$28,"TIER 3","TIER 6"),IF(R84&gt;Dashboard!$J$29,IF(R84&lt;=Dashboard!$K$29,"TIER 4","TIER 6"),IF(R84&gt;Dashboard!$J$30,IF(R84&lt;=Dashboard!$K$30,"TIER 5","TIER 6"),IF(R84&gt;Dashboard!$J$31,IF(R84&lt;=Dashboard!$K$31,"TIER 6","TIER 6"),"TIER 6")))))))</f>
        <v>TIER 1</v>
      </c>
      <c r="T84" s="14">
        <f>$R84*Dashboard!$K$37</f>
        <v>405678.35742088</v>
      </c>
      <c r="U84" s="14">
        <f>$R84*Dashboard!$K$38</f>
        <v>608517.53613131994</v>
      </c>
      <c r="V84" s="14">
        <f>$R84*Dashboard!$K$39</f>
        <v>1014195.8935521999</v>
      </c>
      <c r="W84" s="14">
        <f>$R84*Dashboard!$K$40</f>
        <v>2028391.7871043999</v>
      </c>
    </row>
    <row r="85" spans="3:23" x14ac:dyDescent="0.55000000000000004">
      <c r="C85" s="1" t="s">
        <v>528</v>
      </c>
      <c r="D85" s="1" t="s">
        <v>536</v>
      </c>
      <c r="E85" s="14">
        <v>768001</v>
      </c>
      <c r="F85" s="14">
        <v>2761030</v>
      </c>
      <c r="G85" s="14">
        <v>3529031</v>
      </c>
      <c r="H85" s="14">
        <f>E85*(1+Dashboard!$K$19)^(Dashboard!$J$36-2011)</f>
        <v>899835.57626912091</v>
      </c>
      <c r="I85" s="14">
        <f>F85*(1+Dashboard!$K$20)^(Dashboard!$J$36-2011)</f>
        <v>2878901.3905541571</v>
      </c>
      <c r="J85" s="14">
        <f>G85*(1+Dashboard!$K$18)^(Dashboard!$J$36-2011)</f>
        <v>3821434.8827193696</v>
      </c>
      <c r="K85" s="1" t="str">
        <f>IF(J85&gt;Dashboard!$I$26,"Metro",IF(J85&gt;Dashboard!$H$26,IF(J85&lt;=Dashboard!$I$26,"TIER 1","TIER 6"),IF(J85&gt;Dashboard!$H$27,IF(J85&lt;=Dashboard!$I$27,"TIER 2","TIER 6"),IF(J85&gt;Dashboard!$H$28,IF(J85&lt;=Dashboard!$I$28,"TIER 3","TIER 6"),IF(J85&gt;Dashboard!$H$29,IF(J85&lt;=Dashboard!$I$29,"TIER 4","TIER 6"),IF(J85&gt;Dashboard!$H$30,IF(J85&lt;=Dashboard!$I$30,"TIER 5","TIER 6"),IF(J85&gt;Dashboard!$H$31,IF(J85&lt;=Dashboard!$I$31,"TIER 6","TIER 6"),"TIER 6")))))))</f>
        <v>TIER 1</v>
      </c>
      <c r="L85" s="14">
        <f>$J85*Dashboard!$J$37</f>
        <v>191071.7441359685</v>
      </c>
      <c r="M85" s="14">
        <f>$J85*Dashboard!$J$38</f>
        <v>290429.05108667206</v>
      </c>
      <c r="N85" s="14">
        <f>$J85*Dashboard!$J$39</f>
        <v>1146430.4648158108</v>
      </c>
      <c r="O85" s="14">
        <f>$J85*Dashboard!$J$40</f>
        <v>2193503.6226809183</v>
      </c>
      <c r="P85" s="14">
        <f>H85*(1+Dashboard!$L$19)^(Dashboard!$K$36-2019)</f>
        <v>993491.18579514592</v>
      </c>
      <c r="Q85" s="14">
        <f>I85*(1+Dashboard!$L$20)^(Dashboard!$K$36-2019)</f>
        <v>2948101.6793522714</v>
      </c>
      <c r="R85" s="14">
        <f>J85*(1+Dashboard!$L$18)^(Dashboard!$K$36-2019)</f>
        <v>4016366.4675407722</v>
      </c>
      <c r="S85" s="1" t="str">
        <f>IF(R85&gt;Dashboard!$K$26,"Metro",IF(R85&gt;Dashboard!$J$26,IF(R85&lt;=Dashboard!$K$26,"TIER 1","TIER 6"),IF(R85&gt;Dashboard!$J$27,IF(R85&lt;=Dashboard!$K$27,"TIER 2","TIER 6"),IF(R85&gt;Dashboard!$J$28,IF(R85&lt;=Dashboard!$K$28,"TIER 3","TIER 6"),IF(R85&gt;Dashboard!$J$29,IF(R85&lt;=Dashboard!$K$29,"TIER 4","TIER 6"),IF(R85&gt;Dashboard!$J$30,IF(R85&lt;=Dashboard!$K$30,"TIER 5","TIER 6"),IF(R85&gt;Dashboard!$J$31,IF(R85&lt;=Dashboard!$K$31,"TIER 6","TIER 6"),"TIER 6")))))))</f>
        <v>TIER 1</v>
      </c>
      <c r="T85" s="14">
        <f>$R85*Dashboard!$K$37</f>
        <v>401636.64675407723</v>
      </c>
      <c r="U85" s="14">
        <f>$R85*Dashboard!$K$38</f>
        <v>602454.97013111576</v>
      </c>
      <c r="V85" s="14">
        <f>$R85*Dashboard!$K$39</f>
        <v>1004091.616885193</v>
      </c>
      <c r="W85" s="14">
        <f>$R85*Dashboard!$K$40</f>
        <v>2008183.2337703861</v>
      </c>
    </row>
    <row r="86" spans="3:23" x14ac:dyDescent="0.55000000000000004">
      <c r="C86" s="1" t="s">
        <v>243</v>
      </c>
      <c r="D86" s="1" t="s">
        <v>49</v>
      </c>
      <c r="E86" s="14">
        <v>992333</v>
      </c>
      <c r="F86" s="14">
        <v>2520243</v>
      </c>
      <c r="G86" s="14">
        <v>3512576</v>
      </c>
      <c r="H86" s="14">
        <f>E86*(1+Dashboard!$K$19)^(Dashboard!$J$36-2011)</f>
        <v>1162676.2685281211</v>
      </c>
      <c r="I86" s="14">
        <f>F86*(1+Dashboard!$K$20)^(Dashboard!$J$36-2011)</f>
        <v>2627834.9301653299</v>
      </c>
      <c r="J86" s="14">
        <f>G86*(1+Dashboard!$K$18)^(Dashboard!$J$36-2011)</f>
        <v>3803616.4756282596</v>
      </c>
      <c r="K86" s="1" t="str">
        <f>IF(J86&gt;Dashboard!$I$26,"Metro",IF(J86&gt;Dashboard!$H$26,IF(J86&lt;=Dashboard!$I$26,"TIER 1","TIER 6"),IF(J86&gt;Dashboard!$H$27,IF(J86&lt;=Dashboard!$I$27,"TIER 2","TIER 6"),IF(J86&gt;Dashboard!$H$28,IF(J86&lt;=Dashboard!$I$28,"TIER 3","TIER 6"),IF(J86&gt;Dashboard!$H$29,IF(J86&lt;=Dashboard!$I$29,"TIER 4","TIER 6"),IF(J86&gt;Dashboard!$H$30,IF(J86&lt;=Dashboard!$I$30,"TIER 5","TIER 6"),IF(J86&gt;Dashboard!$H$31,IF(J86&lt;=Dashboard!$I$31,"TIER 6","TIER 6"),"TIER 6")))))))</f>
        <v>TIER 1</v>
      </c>
      <c r="L86" s="14">
        <f>$J86*Dashboard!$J$37</f>
        <v>190180.823781413</v>
      </c>
      <c r="M86" s="14">
        <f>$J86*Dashboard!$J$38</f>
        <v>289074.8521477477</v>
      </c>
      <c r="N86" s="14">
        <f>$J86*Dashboard!$J$39</f>
        <v>1141084.9426884779</v>
      </c>
      <c r="O86" s="14">
        <f>$J86*Dashboard!$J$40</f>
        <v>2183275.8570106211</v>
      </c>
      <c r="P86" s="14">
        <f>H86*(1+Dashboard!$L$19)^(Dashboard!$K$36-2019)</f>
        <v>1283688.5484181067</v>
      </c>
      <c r="Q86" s="14">
        <f>I86*(1+Dashboard!$L$20)^(Dashboard!$K$36-2019)</f>
        <v>2691000.3225882393</v>
      </c>
      <c r="R86" s="14">
        <f>J86*(1+Dashboard!$L$18)^(Dashboard!$K$36-2019)</f>
        <v>3997639.1426112424</v>
      </c>
      <c r="S86" s="1" t="str">
        <f>IF(R86&gt;Dashboard!$K$26,"Metro",IF(R86&gt;Dashboard!$J$26,IF(R86&lt;=Dashboard!$K$26,"TIER 1","TIER 6"),IF(R86&gt;Dashboard!$J$27,IF(R86&lt;=Dashboard!$K$27,"TIER 2","TIER 6"),IF(R86&gt;Dashboard!$J$28,IF(R86&lt;=Dashboard!$K$28,"TIER 3","TIER 6"),IF(R86&gt;Dashboard!$J$29,IF(R86&lt;=Dashboard!$K$29,"TIER 4","TIER 6"),IF(R86&gt;Dashboard!$J$30,IF(R86&lt;=Dashboard!$K$30,"TIER 5","TIER 6"),IF(R86&gt;Dashboard!$J$31,IF(R86&lt;=Dashboard!$K$31,"TIER 6","TIER 6"),"TIER 6")))))))</f>
        <v>TIER 1</v>
      </c>
      <c r="T86" s="14">
        <f>$R86*Dashboard!$K$37</f>
        <v>399763.91426112427</v>
      </c>
      <c r="U86" s="14">
        <f>$R86*Dashboard!$K$38</f>
        <v>599645.87139168638</v>
      </c>
      <c r="V86" s="14">
        <f>$R86*Dashboard!$K$39</f>
        <v>999409.78565281059</v>
      </c>
      <c r="W86" s="14">
        <f>$R86*Dashboard!$K$40</f>
        <v>1998819.5713056212</v>
      </c>
    </row>
    <row r="87" spans="3:23" x14ac:dyDescent="0.55000000000000004">
      <c r="C87" s="1" t="s">
        <v>655</v>
      </c>
      <c r="D87" s="1" t="s">
        <v>658</v>
      </c>
      <c r="E87" s="14">
        <v>449448</v>
      </c>
      <c r="F87" s="14">
        <v>3052956</v>
      </c>
      <c r="G87" s="14">
        <v>3502404</v>
      </c>
      <c r="H87" s="14">
        <f>E87*(1+Dashboard!$K$19)^(Dashboard!$J$36-2011)</f>
        <v>526599.96547270624</v>
      </c>
      <c r="I87" s="14">
        <f>F87*(1+Dashboard!$K$20)^(Dashboard!$J$36-2011)</f>
        <v>3183290.0307858507</v>
      </c>
      <c r="J87" s="14">
        <f>G87*(1+Dashboard!$K$18)^(Dashboard!$J$36-2011)</f>
        <v>3792601.6572186109</v>
      </c>
      <c r="K87" s="1" t="str">
        <f>IF(J87&gt;Dashboard!$I$26,"Metro",IF(J87&gt;Dashboard!$H$26,IF(J87&lt;=Dashboard!$I$26,"TIER 1","TIER 6"),IF(J87&gt;Dashboard!$H$27,IF(J87&lt;=Dashboard!$I$27,"TIER 2","TIER 6"),IF(J87&gt;Dashboard!$H$28,IF(J87&lt;=Dashboard!$I$28,"TIER 3","TIER 6"),IF(J87&gt;Dashboard!$H$29,IF(J87&lt;=Dashboard!$I$29,"TIER 4","TIER 6"),IF(J87&gt;Dashboard!$H$30,IF(J87&lt;=Dashboard!$I$30,"TIER 5","TIER 6"),IF(J87&gt;Dashboard!$H$31,IF(J87&lt;=Dashboard!$I$31,"TIER 6","TIER 6"),"TIER 6")))))))</f>
        <v>TIER 1</v>
      </c>
      <c r="L87" s="14">
        <f>$J87*Dashboard!$J$37</f>
        <v>189630.08286093056</v>
      </c>
      <c r="M87" s="14">
        <f>$J87*Dashboard!$J$38</f>
        <v>288237.72594861442</v>
      </c>
      <c r="N87" s="14">
        <f>$J87*Dashboard!$J$39</f>
        <v>1137780.4971655833</v>
      </c>
      <c r="O87" s="14">
        <f>$J87*Dashboard!$J$40</f>
        <v>2176953.3512434829</v>
      </c>
      <c r="P87" s="14">
        <f>H87*(1+Dashboard!$L$19)^(Dashboard!$K$36-2019)</f>
        <v>581408.91284419782</v>
      </c>
      <c r="Q87" s="14">
        <f>I87*(1+Dashboard!$L$20)^(Dashboard!$K$36-2019)</f>
        <v>3259806.923716364</v>
      </c>
      <c r="R87" s="14">
        <f>J87*(1+Dashboard!$L$18)^(Dashboard!$K$36-2019)</f>
        <v>3986062.4577626749</v>
      </c>
      <c r="S87" s="1" t="str">
        <f>IF(R87&gt;Dashboard!$K$26,"Metro",IF(R87&gt;Dashboard!$J$26,IF(R87&lt;=Dashboard!$K$26,"TIER 1","TIER 6"),IF(R87&gt;Dashboard!$J$27,IF(R87&lt;=Dashboard!$K$27,"TIER 2","TIER 6"),IF(R87&gt;Dashboard!$J$28,IF(R87&lt;=Dashboard!$K$28,"TIER 3","TIER 6"),IF(R87&gt;Dashboard!$J$29,IF(R87&lt;=Dashboard!$K$29,"TIER 4","TIER 6"),IF(R87&gt;Dashboard!$J$30,IF(R87&lt;=Dashboard!$K$30,"TIER 5","TIER 6"),IF(R87&gt;Dashboard!$J$31,IF(R87&lt;=Dashboard!$K$31,"TIER 6","TIER 6"),"TIER 6")))))))</f>
        <v>TIER 1</v>
      </c>
      <c r="T87" s="14">
        <f>$R87*Dashboard!$K$37</f>
        <v>398606.24577626749</v>
      </c>
      <c r="U87" s="14">
        <f>$R87*Dashboard!$K$38</f>
        <v>597909.36866440123</v>
      </c>
      <c r="V87" s="14">
        <f>$R87*Dashboard!$K$39</f>
        <v>996515.61444066872</v>
      </c>
      <c r="W87" s="14">
        <f>$R87*Dashboard!$K$40</f>
        <v>1993031.2288813374</v>
      </c>
    </row>
    <row r="88" spans="3:23" x14ac:dyDescent="0.55000000000000004">
      <c r="C88" s="1" t="s">
        <v>611</v>
      </c>
      <c r="D88" s="1" t="s">
        <v>619</v>
      </c>
      <c r="E88" s="14">
        <v>867429</v>
      </c>
      <c r="F88" s="14">
        <v>2631742</v>
      </c>
      <c r="G88" s="14">
        <v>3499171</v>
      </c>
      <c r="H88" s="14">
        <f>E88*(1+Dashboard!$K$19)^(Dashboard!$J$36-2011)</f>
        <v>1016331.3252034142</v>
      </c>
      <c r="I88" s="14">
        <f>F88*(1+Dashboard!$K$20)^(Dashboard!$J$36-2011)</f>
        <v>2744093.9444264565</v>
      </c>
      <c r="J88" s="14">
        <f>G88*(1+Dashboard!$K$18)^(Dashboard!$J$36-2011)</f>
        <v>3789100.781489315</v>
      </c>
      <c r="K88" s="1" t="str">
        <f>IF(J88&gt;Dashboard!$I$26,"Metro",IF(J88&gt;Dashboard!$H$26,IF(J88&lt;=Dashboard!$I$26,"TIER 1","TIER 6"),IF(J88&gt;Dashboard!$H$27,IF(J88&lt;=Dashboard!$I$27,"TIER 2","TIER 6"),IF(J88&gt;Dashboard!$H$28,IF(J88&lt;=Dashboard!$I$28,"TIER 3","TIER 6"),IF(J88&gt;Dashboard!$H$29,IF(J88&lt;=Dashboard!$I$29,"TIER 4","TIER 6"),IF(J88&gt;Dashboard!$H$30,IF(J88&lt;=Dashboard!$I$30,"TIER 5","TIER 6"),IF(J88&gt;Dashboard!$H$31,IF(J88&lt;=Dashboard!$I$31,"TIER 6","TIER 6"),"TIER 6")))))))</f>
        <v>TIER 1</v>
      </c>
      <c r="L88" s="14">
        <f>$J88*Dashboard!$J$37</f>
        <v>189455.03907446575</v>
      </c>
      <c r="M88" s="14">
        <f>$J88*Dashboard!$J$38</f>
        <v>287971.6593931879</v>
      </c>
      <c r="N88" s="14">
        <f>$J88*Dashboard!$J$39</f>
        <v>1136730.2344467945</v>
      </c>
      <c r="O88" s="14">
        <f>$J88*Dashboard!$J$40</f>
        <v>2174943.848574867</v>
      </c>
      <c r="P88" s="14">
        <f>H88*(1+Dashboard!$L$19)^(Dashboard!$K$36-2019)</f>
        <v>1122111.9058479059</v>
      </c>
      <c r="Q88" s="14">
        <f>I88*(1+Dashboard!$L$20)^(Dashboard!$K$36-2019)</f>
        <v>2810053.8602702273</v>
      </c>
      <c r="R88" s="14">
        <f>J88*(1+Dashboard!$L$18)^(Dashboard!$K$36-2019)</f>
        <v>3982383.0021870336</v>
      </c>
      <c r="S88" s="1" t="str">
        <f>IF(R88&gt;Dashboard!$K$26,"Metro",IF(R88&gt;Dashboard!$J$26,IF(R88&lt;=Dashboard!$K$26,"TIER 1","TIER 6"),IF(R88&gt;Dashboard!$J$27,IF(R88&lt;=Dashboard!$K$27,"TIER 2","TIER 6"),IF(R88&gt;Dashboard!$J$28,IF(R88&lt;=Dashboard!$K$28,"TIER 3","TIER 6"),IF(R88&gt;Dashboard!$J$29,IF(R88&lt;=Dashboard!$K$29,"TIER 4","TIER 6"),IF(R88&gt;Dashboard!$J$30,IF(R88&lt;=Dashboard!$K$30,"TIER 5","TIER 6"),IF(R88&gt;Dashboard!$J$31,IF(R88&lt;=Dashboard!$K$31,"TIER 6","TIER 6"),"TIER 6")))))))</f>
        <v>TIER 1</v>
      </c>
      <c r="T88" s="14">
        <f>$R88*Dashboard!$K$37</f>
        <v>398238.3002187034</v>
      </c>
      <c r="U88" s="14">
        <f>$R88*Dashboard!$K$38</f>
        <v>597357.45032805507</v>
      </c>
      <c r="V88" s="14">
        <f>$R88*Dashboard!$K$39</f>
        <v>995595.75054675841</v>
      </c>
      <c r="W88" s="14">
        <f>$R88*Dashboard!$K$40</f>
        <v>1991191.5010935168</v>
      </c>
    </row>
    <row r="89" spans="3:23" x14ac:dyDescent="0.55000000000000004">
      <c r="C89" s="1" t="s">
        <v>559</v>
      </c>
      <c r="D89" s="1" t="s">
        <v>21</v>
      </c>
      <c r="E89" s="14">
        <v>2069708</v>
      </c>
      <c r="F89" s="14">
        <v>1429031</v>
      </c>
      <c r="G89" s="14">
        <v>3498739</v>
      </c>
      <c r="H89" s="14">
        <f>E89*(1+Dashboard!$K$19)^(Dashboard!$J$36-2011)</f>
        <v>2424992.7941354369</v>
      </c>
      <c r="I89" s="14">
        <f>F89*(1+Dashboard!$K$20)^(Dashboard!$J$36-2011)</f>
        <v>1490037.8963810599</v>
      </c>
      <c r="J89" s="14">
        <f>G89*(1+Dashboard!$K$18)^(Dashboard!$J$36-2011)</f>
        <v>3788632.9873924837</v>
      </c>
      <c r="K89" s="1" t="str">
        <f>IF(J89&gt;Dashboard!$I$26,"Metro",IF(J89&gt;Dashboard!$H$26,IF(J89&lt;=Dashboard!$I$26,"TIER 1","TIER 6"),IF(J89&gt;Dashboard!$H$27,IF(J89&lt;=Dashboard!$I$27,"TIER 2","TIER 6"),IF(J89&gt;Dashboard!$H$28,IF(J89&lt;=Dashboard!$I$28,"TIER 3","TIER 6"),IF(J89&gt;Dashboard!$H$29,IF(J89&lt;=Dashboard!$I$29,"TIER 4","TIER 6"),IF(J89&gt;Dashboard!$H$30,IF(J89&lt;=Dashboard!$I$30,"TIER 5","TIER 6"),IF(J89&gt;Dashboard!$H$31,IF(J89&lt;=Dashboard!$I$31,"TIER 6","TIER 6"),"TIER 6")))))))</f>
        <v>TIER 1</v>
      </c>
      <c r="L89" s="14">
        <f>$J89*Dashboard!$J$37</f>
        <v>189431.64936962421</v>
      </c>
      <c r="M89" s="14">
        <f>$J89*Dashboard!$J$38</f>
        <v>287936.10704182874</v>
      </c>
      <c r="N89" s="14">
        <f>$J89*Dashboard!$J$39</f>
        <v>1136589.896217745</v>
      </c>
      <c r="O89" s="14">
        <f>$J89*Dashboard!$J$40</f>
        <v>2174675.3347632857</v>
      </c>
      <c r="P89" s="14">
        <f>H89*(1+Dashboard!$L$19)^(Dashboard!$K$36-2019)</f>
        <v>2677387.9919032655</v>
      </c>
      <c r="Q89" s="14">
        <f>I89*(1+Dashboard!$L$20)^(Dashboard!$K$36-2019)</f>
        <v>1525854.0077240942</v>
      </c>
      <c r="R89" s="14">
        <f>J89*(1+Dashboard!$L$18)^(Dashboard!$K$36-2019)</f>
        <v>3981891.3458898868</v>
      </c>
      <c r="S89" s="1" t="str">
        <f>IF(R89&gt;Dashboard!$K$26,"Metro",IF(R89&gt;Dashboard!$J$26,IF(R89&lt;=Dashboard!$K$26,"TIER 1","TIER 6"),IF(R89&gt;Dashboard!$J$27,IF(R89&lt;=Dashboard!$K$27,"TIER 2","TIER 6"),IF(R89&gt;Dashboard!$J$28,IF(R89&lt;=Dashboard!$K$28,"TIER 3","TIER 6"),IF(R89&gt;Dashboard!$J$29,IF(R89&lt;=Dashboard!$K$29,"TIER 4","TIER 6"),IF(R89&gt;Dashboard!$J$30,IF(R89&lt;=Dashboard!$K$30,"TIER 5","TIER 6"),IF(R89&gt;Dashboard!$J$31,IF(R89&lt;=Dashboard!$K$31,"TIER 6","TIER 6"),"TIER 6")))))))</f>
        <v>TIER 1</v>
      </c>
      <c r="T89" s="14">
        <f>$R89*Dashboard!$K$37</f>
        <v>398189.13458898873</v>
      </c>
      <c r="U89" s="14">
        <f>$R89*Dashboard!$K$38</f>
        <v>597283.70188348298</v>
      </c>
      <c r="V89" s="14">
        <f>$R89*Dashboard!$K$39</f>
        <v>995472.83647247171</v>
      </c>
      <c r="W89" s="14">
        <f>$R89*Dashboard!$K$40</f>
        <v>1990945.6729449434</v>
      </c>
    </row>
    <row r="90" spans="3:23" x14ac:dyDescent="0.55000000000000004">
      <c r="C90" s="1" t="s">
        <v>294</v>
      </c>
      <c r="D90" s="1" t="s">
        <v>318</v>
      </c>
      <c r="E90" s="14">
        <v>233079</v>
      </c>
      <c r="F90" s="14">
        <v>3261942</v>
      </c>
      <c r="G90" s="14">
        <v>3495021</v>
      </c>
      <c r="H90" s="14">
        <f>E90*(1+Dashboard!$K$19)^(Dashboard!$J$36-2011)</f>
        <v>273089.19686462707</v>
      </c>
      <c r="I90" s="14">
        <f>F90*(1+Dashboard!$K$20)^(Dashboard!$J$36-2011)</f>
        <v>3401197.8717025924</v>
      </c>
      <c r="J90" s="14">
        <f>G90*(1+Dashboard!$K$18)^(Dashboard!$J$36-2011)</f>
        <v>3784606.9261609586</v>
      </c>
      <c r="K90" s="1" t="str">
        <f>IF(J90&gt;Dashboard!$I$26,"Metro",IF(J90&gt;Dashboard!$H$26,IF(J90&lt;=Dashboard!$I$26,"TIER 1","TIER 6"),IF(J90&gt;Dashboard!$H$27,IF(J90&lt;=Dashboard!$I$27,"TIER 2","TIER 6"),IF(J90&gt;Dashboard!$H$28,IF(J90&lt;=Dashboard!$I$28,"TIER 3","TIER 6"),IF(J90&gt;Dashboard!$H$29,IF(J90&lt;=Dashboard!$I$29,"TIER 4","TIER 6"),IF(J90&gt;Dashboard!$H$30,IF(J90&lt;=Dashboard!$I$30,"TIER 5","TIER 6"),IF(J90&gt;Dashboard!$H$31,IF(J90&lt;=Dashboard!$I$31,"TIER 6","TIER 6"),"TIER 6")))))))</f>
        <v>TIER 1</v>
      </c>
      <c r="L90" s="14">
        <f>$J90*Dashboard!$J$37</f>
        <v>189230.34630804794</v>
      </c>
      <c r="M90" s="14">
        <f>$J90*Dashboard!$J$38</f>
        <v>287630.12638823286</v>
      </c>
      <c r="N90" s="14">
        <f>$J90*Dashboard!$J$39</f>
        <v>1135382.0778482875</v>
      </c>
      <c r="O90" s="14">
        <f>$J90*Dashboard!$J$40</f>
        <v>2172364.3756163903</v>
      </c>
      <c r="P90" s="14">
        <f>H90*(1+Dashboard!$L$19)^(Dashboard!$K$36-2019)</f>
        <v>301512.5398195404</v>
      </c>
      <c r="Q90" s="14">
        <f>I90*(1+Dashboard!$L$20)^(Dashboard!$K$36-2019)</f>
        <v>3482952.6257047937</v>
      </c>
      <c r="R90" s="14">
        <f>J90*(1+Dashboard!$L$18)^(Dashboard!$K$36-2019)</f>
        <v>3977659.915073236</v>
      </c>
      <c r="S90" s="1" t="str">
        <f>IF(R90&gt;Dashboard!$K$26,"Metro",IF(R90&gt;Dashboard!$J$26,IF(R90&lt;=Dashboard!$K$26,"TIER 1","TIER 6"),IF(R90&gt;Dashboard!$J$27,IF(R90&lt;=Dashboard!$K$27,"TIER 2","TIER 6"),IF(R90&gt;Dashboard!$J$28,IF(R90&lt;=Dashboard!$K$28,"TIER 3","TIER 6"),IF(R90&gt;Dashboard!$J$29,IF(R90&lt;=Dashboard!$K$29,"TIER 4","TIER 6"),IF(R90&gt;Dashboard!$J$30,IF(R90&lt;=Dashboard!$K$30,"TIER 5","TIER 6"),IF(R90&gt;Dashboard!$J$31,IF(R90&lt;=Dashboard!$K$31,"TIER 6","TIER 6"),"TIER 6")))))))</f>
        <v>TIER 1</v>
      </c>
      <c r="T90" s="14">
        <f>$R90*Dashboard!$K$37</f>
        <v>397765.99150732363</v>
      </c>
      <c r="U90" s="14">
        <f>$R90*Dashboard!$K$38</f>
        <v>596648.98726098542</v>
      </c>
      <c r="V90" s="14">
        <f>$R90*Dashboard!$K$39</f>
        <v>994414.978768309</v>
      </c>
      <c r="W90" s="14">
        <f>$R90*Dashboard!$K$40</f>
        <v>1988829.957536618</v>
      </c>
    </row>
    <row r="91" spans="3:23" x14ac:dyDescent="0.55000000000000004">
      <c r="C91" s="1" t="s">
        <v>243</v>
      </c>
      <c r="D91" s="1" t="s">
        <v>179</v>
      </c>
      <c r="E91" s="14">
        <v>662507</v>
      </c>
      <c r="F91" s="14">
        <v>2826302</v>
      </c>
      <c r="G91" s="14">
        <v>3488809</v>
      </c>
      <c r="H91" s="14">
        <f>E91*(1+Dashboard!$K$19)^(Dashboard!$J$36-2011)</f>
        <v>776232.54152966791</v>
      </c>
      <c r="I91" s="14">
        <f>F91*(1+Dashboard!$K$20)^(Dashboard!$J$36-2011)</f>
        <v>2946959.9236248774</v>
      </c>
      <c r="J91" s="14">
        <f>G91*(1+Dashboard!$K$18)^(Dashboard!$J$36-2011)</f>
        <v>3777880.2203055969</v>
      </c>
      <c r="K91" s="1" t="str">
        <f>IF(J91&gt;Dashboard!$I$26,"Metro",IF(J91&gt;Dashboard!$H$26,IF(J91&lt;=Dashboard!$I$26,"TIER 1","TIER 6"),IF(J91&gt;Dashboard!$H$27,IF(J91&lt;=Dashboard!$I$27,"TIER 2","TIER 6"),IF(J91&gt;Dashboard!$H$28,IF(J91&lt;=Dashboard!$I$28,"TIER 3","TIER 6"),IF(J91&gt;Dashboard!$H$29,IF(J91&lt;=Dashboard!$I$29,"TIER 4","TIER 6"),IF(J91&gt;Dashboard!$H$30,IF(J91&lt;=Dashboard!$I$30,"TIER 5","TIER 6"),IF(J91&gt;Dashboard!$H$31,IF(J91&lt;=Dashboard!$I$31,"TIER 6","TIER 6"),"TIER 6")))))))</f>
        <v>TIER 1</v>
      </c>
      <c r="L91" s="14">
        <f>$J91*Dashboard!$J$37</f>
        <v>188894.01101527986</v>
      </c>
      <c r="M91" s="14">
        <f>$J91*Dashboard!$J$38</f>
        <v>287118.89674322534</v>
      </c>
      <c r="N91" s="14">
        <f>$J91*Dashboard!$J$39</f>
        <v>1133364.066091679</v>
      </c>
      <c r="O91" s="14">
        <f>$J91*Dashboard!$J$40</f>
        <v>2168503.2464554128</v>
      </c>
      <c r="P91" s="14">
        <f>H91*(1+Dashboard!$L$19)^(Dashboard!$K$36-2019)</f>
        <v>857023.44792205316</v>
      </c>
      <c r="Q91" s="14">
        <f>I91*(1+Dashboard!$L$20)^(Dashboard!$K$36-2019)</f>
        <v>3017796.1385992486</v>
      </c>
      <c r="R91" s="14">
        <f>J91*(1+Dashboard!$L$18)^(Dashboard!$K$36-2019)</f>
        <v>3970590.0796151841</v>
      </c>
      <c r="S91" s="1" t="str">
        <f>IF(R91&gt;Dashboard!$K$26,"Metro",IF(R91&gt;Dashboard!$J$26,IF(R91&lt;=Dashboard!$K$26,"TIER 1","TIER 6"),IF(R91&gt;Dashboard!$J$27,IF(R91&lt;=Dashboard!$K$27,"TIER 2","TIER 6"),IF(R91&gt;Dashboard!$J$28,IF(R91&lt;=Dashboard!$K$28,"TIER 3","TIER 6"),IF(R91&gt;Dashboard!$J$29,IF(R91&lt;=Dashboard!$K$29,"TIER 4","TIER 6"),IF(R91&gt;Dashboard!$J$30,IF(R91&lt;=Dashboard!$K$30,"TIER 5","TIER 6"),IF(R91&gt;Dashboard!$J$31,IF(R91&lt;=Dashboard!$K$31,"TIER 6","TIER 6"),"TIER 6")))))))</f>
        <v>TIER 1</v>
      </c>
      <c r="T91" s="14">
        <f>$R91*Dashboard!$K$37</f>
        <v>397059.00796151842</v>
      </c>
      <c r="U91" s="14">
        <f>$R91*Dashboard!$K$38</f>
        <v>595588.51194227755</v>
      </c>
      <c r="V91" s="14">
        <f>$R91*Dashboard!$K$39</f>
        <v>992647.51990379603</v>
      </c>
      <c r="W91" s="14">
        <f>$R91*Dashboard!$K$40</f>
        <v>1985295.0398075921</v>
      </c>
    </row>
    <row r="92" spans="3:23" x14ac:dyDescent="0.55000000000000004">
      <c r="C92" s="1" t="s">
        <v>611</v>
      </c>
      <c r="D92" s="1" t="s">
        <v>153</v>
      </c>
      <c r="E92" s="14">
        <v>284044</v>
      </c>
      <c r="F92" s="14">
        <v>3203687</v>
      </c>
      <c r="G92" s="14">
        <v>3487731</v>
      </c>
      <c r="H92" s="14">
        <f>E92*(1+Dashboard!$K$19)^(Dashboard!$J$36-2011)</f>
        <v>332802.81721740752</v>
      </c>
      <c r="I92" s="14">
        <f>F92*(1+Dashboard!$K$20)^(Dashboard!$J$36-2011)</f>
        <v>3340455.902036659</v>
      </c>
      <c r="J92" s="14">
        <f>G92*(1+Dashboard!$K$18)^(Dashboard!$J$36-2011)</f>
        <v>3776712.9007769297</v>
      </c>
      <c r="K92" s="1" t="str">
        <f>IF(J92&gt;Dashboard!$I$26,"Metro",IF(J92&gt;Dashboard!$H$26,IF(J92&lt;=Dashboard!$I$26,"TIER 1","TIER 6"),IF(J92&gt;Dashboard!$H$27,IF(J92&lt;=Dashboard!$I$27,"TIER 2","TIER 6"),IF(J92&gt;Dashboard!$H$28,IF(J92&lt;=Dashboard!$I$28,"TIER 3","TIER 6"),IF(J92&gt;Dashboard!$H$29,IF(J92&lt;=Dashboard!$I$29,"TIER 4","TIER 6"),IF(J92&gt;Dashboard!$H$30,IF(J92&lt;=Dashboard!$I$30,"TIER 5","TIER 6"),IF(J92&gt;Dashboard!$H$31,IF(J92&lt;=Dashboard!$I$31,"TIER 6","TIER 6"),"TIER 6")))))))</f>
        <v>TIER 1</v>
      </c>
      <c r="L92" s="14">
        <f>$J92*Dashboard!$J$37</f>
        <v>188835.6450388465</v>
      </c>
      <c r="M92" s="14">
        <f>$J92*Dashboard!$J$38</f>
        <v>287030.18045904668</v>
      </c>
      <c r="N92" s="14">
        <f>$J92*Dashboard!$J$39</f>
        <v>1133013.870233079</v>
      </c>
      <c r="O92" s="14">
        <f>$J92*Dashboard!$J$40</f>
        <v>2167833.205045958</v>
      </c>
      <c r="P92" s="14">
        <f>H92*(1+Dashboard!$L$19)^(Dashboard!$K$36-2019)</f>
        <v>367441.2017406181</v>
      </c>
      <c r="Q92" s="14">
        <f>I92*(1+Dashboard!$L$20)^(Dashboard!$K$36-2019)</f>
        <v>3420750.5984429871</v>
      </c>
      <c r="R92" s="14">
        <f>J92*(1+Dashboard!$L$18)^(Dashboard!$K$36-2019)</f>
        <v>3969363.2150588771</v>
      </c>
      <c r="S92" s="1" t="str">
        <f>IF(R92&gt;Dashboard!$K$26,"Metro",IF(R92&gt;Dashboard!$J$26,IF(R92&lt;=Dashboard!$K$26,"TIER 1","TIER 6"),IF(R92&gt;Dashboard!$J$27,IF(R92&lt;=Dashboard!$K$27,"TIER 2","TIER 6"),IF(R92&gt;Dashboard!$J$28,IF(R92&lt;=Dashboard!$K$28,"TIER 3","TIER 6"),IF(R92&gt;Dashboard!$J$29,IF(R92&lt;=Dashboard!$K$29,"TIER 4","TIER 6"),IF(R92&gt;Dashboard!$J$30,IF(R92&lt;=Dashboard!$K$30,"TIER 5","TIER 6"),IF(R92&gt;Dashboard!$J$31,IF(R92&lt;=Dashboard!$K$31,"TIER 6","TIER 6"),"TIER 6")))))))</f>
        <v>TIER 1</v>
      </c>
      <c r="T92" s="14">
        <f>$R92*Dashboard!$K$37</f>
        <v>396936.32150588772</v>
      </c>
      <c r="U92" s="14">
        <f>$R92*Dashboard!$K$38</f>
        <v>595404.4822588315</v>
      </c>
      <c r="V92" s="14">
        <f>$R92*Dashboard!$K$39</f>
        <v>992340.80376471928</v>
      </c>
      <c r="W92" s="14">
        <f>$R92*Dashboard!$K$40</f>
        <v>1984681.6075294386</v>
      </c>
    </row>
    <row r="93" spans="3:23" x14ac:dyDescent="0.55000000000000004">
      <c r="C93" s="1" t="s">
        <v>588</v>
      </c>
      <c r="D93" s="1" t="s">
        <v>44</v>
      </c>
      <c r="E93" s="14">
        <v>1774122</v>
      </c>
      <c r="F93" s="14">
        <v>1707934</v>
      </c>
      <c r="G93" s="14">
        <v>3482056</v>
      </c>
      <c r="H93" s="14">
        <f>E93*(1+Dashboard!$K$19)^(Dashboard!$J$36-2011)</f>
        <v>2078666.6843425012</v>
      </c>
      <c r="I93" s="14">
        <f>F93*(1+Dashboard!$K$20)^(Dashboard!$J$36-2011)</f>
        <v>1780847.5704989529</v>
      </c>
      <c r="J93" s="14">
        <f>G93*(1+Dashboard!$K$18)^(Dashboard!$J$36-2011)</f>
        <v>3770567.6889724904</v>
      </c>
      <c r="K93" s="1" t="str">
        <f>IF(J93&gt;Dashboard!$I$26,"Metro",IF(J93&gt;Dashboard!$H$26,IF(J93&lt;=Dashboard!$I$26,"TIER 1","TIER 6"),IF(J93&gt;Dashboard!$H$27,IF(J93&lt;=Dashboard!$I$27,"TIER 2","TIER 6"),IF(J93&gt;Dashboard!$H$28,IF(J93&lt;=Dashboard!$I$28,"TIER 3","TIER 6"),IF(J93&gt;Dashboard!$H$29,IF(J93&lt;=Dashboard!$I$29,"TIER 4","TIER 6"),IF(J93&gt;Dashboard!$H$30,IF(J93&lt;=Dashboard!$I$30,"TIER 5","TIER 6"),IF(J93&gt;Dashboard!$H$31,IF(J93&lt;=Dashboard!$I$31,"TIER 6","TIER 6"),"TIER 6")))))))</f>
        <v>TIER 1</v>
      </c>
      <c r="L93" s="14">
        <f>$J93*Dashboard!$J$37</f>
        <v>188528.38444862454</v>
      </c>
      <c r="M93" s="14">
        <f>$J93*Dashboard!$J$38</f>
        <v>286563.14436190925</v>
      </c>
      <c r="N93" s="14">
        <f>$J93*Dashboard!$J$39</f>
        <v>1131170.3066917472</v>
      </c>
      <c r="O93" s="14">
        <f>$J93*Dashboard!$J$40</f>
        <v>2164305.8534702095</v>
      </c>
      <c r="P93" s="14">
        <f>H93*(1+Dashboard!$L$19)^(Dashboard!$K$36-2019)</f>
        <v>2295015.9824339496</v>
      </c>
      <c r="Q93" s="14">
        <f>I93*(1+Dashboard!$L$20)^(Dashboard!$K$36-2019)</f>
        <v>1823653.8877240892</v>
      </c>
      <c r="R93" s="14">
        <f>J93*(1+Dashboard!$L$18)^(Dashboard!$K$36-2019)</f>
        <v>3962904.535692418</v>
      </c>
      <c r="S93" s="1" t="str">
        <f>IF(R93&gt;Dashboard!$K$26,"Metro",IF(R93&gt;Dashboard!$J$26,IF(R93&lt;=Dashboard!$K$26,"TIER 1","TIER 6"),IF(R93&gt;Dashboard!$J$27,IF(R93&lt;=Dashboard!$K$27,"TIER 2","TIER 6"),IF(R93&gt;Dashboard!$J$28,IF(R93&lt;=Dashboard!$K$28,"TIER 3","TIER 6"),IF(R93&gt;Dashboard!$J$29,IF(R93&lt;=Dashboard!$K$29,"TIER 4","TIER 6"),IF(R93&gt;Dashboard!$J$30,IF(R93&lt;=Dashboard!$K$30,"TIER 5","TIER 6"),IF(R93&gt;Dashboard!$J$31,IF(R93&lt;=Dashboard!$K$31,"TIER 6","TIER 6"),"TIER 6")))))))</f>
        <v>TIER 1</v>
      </c>
      <c r="T93" s="14">
        <f>$R93*Dashboard!$K$37</f>
        <v>396290.4535692418</v>
      </c>
      <c r="U93" s="14">
        <f>$R93*Dashboard!$K$38</f>
        <v>594435.6803538627</v>
      </c>
      <c r="V93" s="14">
        <f>$R93*Dashboard!$K$39</f>
        <v>990726.1339231045</v>
      </c>
      <c r="W93" s="14">
        <f>$R93*Dashboard!$K$40</f>
        <v>1981452.267846209</v>
      </c>
    </row>
    <row r="94" spans="3:23" x14ac:dyDescent="0.55000000000000004">
      <c r="C94" s="1" t="s">
        <v>611</v>
      </c>
      <c r="D94" s="1" t="s">
        <v>51</v>
      </c>
      <c r="E94" s="14">
        <v>1066526</v>
      </c>
      <c r="F94" s="14">
        <v>2399856</v>
      </c>
      <c r="G94" s="14">
        <v>3466382</v>
      </c>
      <c r="H94" s="14">
        <f>E94*(1+Dashboard!$K$19)^(Dashboard!$J$36-2011)</f>
        <v>1249605.1929828222</v>
      </c>
      <c r="I94" s="14">
        <f>F94*(1+Dashboard!$K$20)^(Dashboard!$J$36-2011)</f>
        <v>2502308.4774630256</v>
      </c>
      <c r="J94" s="14">
        <f>G94*(1+Dashboard!$K$18)^(Dashboard!$J$36-2011)</f>
        <v>3753594.9929684759</v>
      </c>
      <c r="K94" s="1" t="str">
        <f>IF(J94&gt;Dashboard!$I$26,"Metro",IF(J94&gt;Dashboard!$H$26,IF(J94&lt;=Dashboard!$I$26,"TIER 1","TIER 6"),IF(J94&gt;Dashboard!$H$27,IF(J94&lt;=Dashboard!$I$27,"TIER 2","TIER 6"),IF(J94&gt;Dashboard!$H$28,IF(J94&lt;=Dashboard!$I$28,"TIER 3","TIER 6"),IF(J94&gt;Dashboard!$H$29,IF(J94&lt;=Dashboard!$I$29,"TIER 4","TIER 6"),IF(J94&gt;Dashboard!$H$30,IF(J94&lt;=Dashboard!$I$30,"TIER 5","TIER 6"),IF(J94&gt;Dashboard!$H$31,IF(J94&lt;=Dashboard!$I$31,"TIER 6","TIER 6"),"TIER 6")))))))</f>
        <v>TIER 1</v>
      </c>
      <c r="L94" s="14">
        <f>$J94*Dashboard!$J$37</f>
        <v>187679.74964842381</v>
      </c>
      <c r="M94" s="14">
        <f>$J94*Dashboard!$J$38</f>
        <v>285273.21946560417</v>
      </c>
      <c r="N94" s="14">
        <f>$J94*Dashboard!$J$39</f>
        <v>1126078.4978905427</v>
      </c>
      <c r="O94" s="14">
        <f>$J94*Dashboard!$J$40</f>
        <v>2154563.5259639053</v>
      </c>
      <c r="P94" s="14">
        <f>H94*(1+Dashboard!$L$19)^(Dashboard!$K$36-2019)</f>
        <v>1379665.1051513653</v>
      </c>
      <c r="Q94" s="14">
        <f>I94*(1+Dashboard!$L$20)^(Dashboard!$K$36-2019)</f>
        <v>2562456.584609231</v>
      </c>
      <c r="R94" s="14">
        <f>J94*(1+Dashboard!$L$18)^(Dashboard!$K$36-2019)</f>
        <v>3945066.0616149069</v>
      </c>
      <c r="S94" s="1" t="str">
        <f>IF(R94&gt;Dashboard!$K$26,"Metro",IF(R94&gt;Dashboard!$J$26,IF(R94&lt;=Dashboard!$K$26,"TIER 1","TIER 6"),IF(R94&gt;Dashboard!$J$27,IF(R94&lt;=Dashboard!$K$27,"TIER 2","TIER 6"),IF(R94&gt;Dashboard!$J$28,IF(R94&lt;=Dashboard!$K$28,"TIER 3","TIER 6"),IF(R94&gt;Dashboard!$J$29,IF(R94&lt;=Dashboard!$K$29,"TIER 4","TIER 6"),IF(R94&gt;Dashboard!$J$30,IF(R94&lt;=Dashboard!$K$30,"TIER 5","TIER 6"),IF(R94&gt;Dashboard!$J$31,IF(R94&lt;=Dashboard!$K$31,"TIER 6","TIER 6"),"TIER 6")))))))</f>
        <v>TIER 1</v>
      </c>
      <c r="T94" s="14">
        <f>$R94*Dashboard!$K$37</f>
        <v>394506.60616149072</v>
      </c>
      <c r="U94" s="14">
        <f>$R94*Dashboard!$K$38</f>
        <v>591759.90924223606</v>
      </c>
      <c r="V94" s="14">
        <f>$R94*Dashboard!$K$39</f>
        <v>986266.51540372672</v>
      </c>
      <c r="W94" s="14">
        <f>$R94*Dashboard!$K$40</f>
        <v>1972533.0308074534</v>
      </c>
    </row>
    <row r="95" spans="3:23" x14ac:dyDescent="0.55000000000000004">
      <c r="C95" s="1" t="s">
        <v>588</v>
      </c>
      <c r="D95" s="1" t="s">
        <v>604</v>
      </c>
      <c r="E95" s="14">
        <v>519088</v>
      </c>
      <c r="F95" s="14">
        <v>2939785</v>
      </c>
      <c r="G95" s="14">
        <v>3458873</v>
      </c>
      <c r="H95" s="14">
        <f>E95*(1+Dashboard!$K$19)^(Dashboard!$J$36-2011)</f>
        <v>608194.32476570399</v>
      </c>
      <c r="I95" s="14">
        <f>F95*(1+Dashboard!$K$20)^(Dashboard!$J$36-2011)</f>
        <v>3065287.6370159881</v>
      </c>
      <c r="J95" s="14">
        <f>G95*(1+Dashboard!$K$18)^(Dashboard!$J$36-2011)</f>
        <v>3745463.8219659147</v>
      </c>
      <c r="K95" s="1" t="str">
        <f>IF(J95&gt;Dashboard!$I$26,"Metro",IF(J95&gt;Dashboard!$H$26,IF(J95&lt;=Dashboard!$I$26,"TIER 1","TIER 6"),IF(J95&gt;Dashboard!$H$27,IF(J95&lt;=Dashboard!$I$27,"TIER 2","TIER 6"),IF(J95&gt;Dashboard!$H$28,IF(J95&lt;=Dashboard!$I$28,"TIER 3","TIER 6"),IF(J95&gt;Dashboard!$H$29,IF(J95&lt;=Dashboard!$I$29,"TIER 4","TIER 6"),IF(J95&gt;Dashboard!$H$30,IF(J95&lt;=Dashboard!$I$30,"TIER 5","TIER 6"),IF(J95&gt;Dashboard!$H$31,IF(J95&lt;=Dashboard!$I$31,"TIER 6","TIER 6"),"TIER 6")))))))</f>
        <v>TIER 1</v>
      </c>
      <c r="L95" s="14">
        <f>$J95*Dashboard!$J$37</f>
        <v>187273.19109829573</v>
      </c>
      <c r="M95" s="14">
        <f>$J95*Dashboard!$J$38</f>
        <v>284655.25046940951</v>
      </c>
      <c r="N95" s="14">
        <f>$J95*Dashboard!$J$39</f>
        <v>1123639.1465897744</v>
      </c>
      <c r="O95" s="14">
        <f>$J95*Dashboard!$J$40</f>
        <v>2149896.2338084355</v>
      </c>
      <c r="P95" s="14">
        <f>H95*(1+Dashboard!$L$19)^(Dashboard!$K$36-2019)</f>
        <v>671495.67858900013</v>
      </c>
      <c r="Q95" s="14">
        <f>I95*(1+Dashboard!$L$20)^(Dashboard!$K$36-2019)</f>
        <v>3138968.1008299864</v>
      </c>
      <c r="R95" s="14">
        <f>J95*(1+Dashboard!$L$18)^(Dashboard!$K$36-2019)</f>
        <v>3936520.119172133</v>
      </c>
      <c r="S95" s="1" t="str">
        <f>IF(R95&gt;Dashboard!$K$26,"Metro",IF(R95&gt;Dashboard!$J$26,IF(R95&lt;=Dashboard!$K$26,"TIER 1","TIER 6"),IF(R95&gt;Dashboard!$J$27,IF(R95&lt;=Dashboard!$K$27,"TIER 2","TIER 6"),IF(R95&gt;Dashboard!$J$28,IF(R95&lt;=Dashboard!$K$28,"TIER 3","TIER 6"),IF(R95&gt;Dashboard!$J$29,IF(R95&lt;=Dashboard!$K$29,"TIER 4","TIER 6"),IF(R95&gt;Dashboard!$J$30,IF(R95&lt;=Dashboard!$K$30,"TIER 5","TIER 6"),IF(R95&gt;Dashboard!$J$31,IF(R95&lt;=Dashboard!$K$31,"TIER 6","TIER 6"),"TIER 6")))))))</f>
        <v>TIER 1</v>
      </c>
      <c r="T95" s="14">
        <f>$R95*Dashboard!$K$37</f>
        <v>393652.01191721333</v>
      </c>
      <c r="U95" s="14">
        <f>$R95*Dashboard!$K$38</f>
        <v>590478.01787581993</v>
      </c>
      <c r="V95" s="14">
        <f>$R95*Dashboard!$K$39</f>
        <v>984130.02979303326</v>
      </c>
      <c r="W95" s="14">
        <f>$R95*Dashboard!$K$40</f>
        <v>1968260.0595860665</v>
      </c>
    </row>
    <row r="96" spans="3:23" x14ac:dyDescent="0.55000000000000004">
      <c r="C96" s="1" t="s">
        <v>588</v>
      </c>
      <c r="D96" s="1" t="s">
        <v>11</v>
      </c>
      <c r="E96" s="14">
        <v>2618940</v>
      </c>
      <c r="F96" s="14">
        <v>839105</v>
      </c>
      <c r="G96" s="14">
        <v>3458045</v>
      </c>
      <c r="H96" s="14">
        <f>E96*(1+Dashboard!$K$19)^(Dashboard!$J$36-2011)</f>
        <v>3068505.6192820733</v>
      </c>
      <c r="I96" s="14">
        <f>F96*(1+Dashboard!$K$20)^(Dashboard!$J$36-2011)</f>
        <v>874927.31021428457</v>
      </c>
      <c r="J96" s="14">
        <f>G96*(1+Dashboard!$K$18)^(Dashboard!$J$36-2011)</f>
        <v>3744567.2166136545</v>
      </c>
      <c r="K96" s="1" t="str">
        <f>IF(J96&gt;Dashboard!$I$26,"Metro",IF(J96&gt;Dashboard!$H$26,IF(J96&lt;=Dashboard!$I$26,"TIER 1","TIER 6"),IF(J96&gt;Dashboard!$H$27,IF(J96&lt;=Dashboard!$I$27,"TIER 2","TIER 6"),IF(J96&gt;Dashboard!$H$28,IF(J96&lt;=Dashboard!$I$28,"TIER 3","TIER 6"),IF(J96&gt;Dashboard!$H$29,IF(J96&lt;=Dashboard!$I$29,"TIER 4","TIER 6"),IF(J96&gt;Dashboard!$H$30,IF(J96&lt;=Dashboard!$I$30,"TIER 5","TIER 6"),IF(J96&gt;Dashboard!$H$31,IF(J96&lt;=Dashboard!$I$31,"TIER 6","TIER 6"),"TIER 6")))))))</f>
        <v>TIER 1</v>
      </c>
      <c r="L96" s="14">
        <f>$J96*Dashboard!$J$37</f>
        <v>187228.36083068274</v>
      </c>
      <c r="M96" s="14">
        <f>$J96*Dashboard!$J$38</f>
        <v>284587.10846263776</v>
      </c>
      <c r="N96" s="14">
        <f>$J96*Dashboard!$J$39</f>
        <v>1123370.1649840963</v>
      </c>
      <c r="O96" s="14">
        <f>$J96*Dashboard!$J$40</f>
        <v>2149381.5823362381</v>
      </c>
      <c r="P96" s="14">
        <f>H96*(1+Dashboard!$L$19)^(Dashboard!$K$36-2019)</f>
        <v>3387878.1487606652</v>
      </c>
      <c r="Q96" s="14">
        <f>I96*(1+Dashboard!$L$20)^(Dashboard!$K$36-2019)</f>
        <v>895957.9793239797</v>
      </c>
      <c r="R96" s="14">
        <f>J96*(1+Dashboard!$L$18)^(Dashboard!$K$36-2019)</f>
        <v>3935577.7779359343</v>
      </c>
      <c r="S96" s="1" t="str">
        <f>IF(R96&gt;Dashboard!$K$26,"Metro",IF(R96&gt;Dashboard!$J$26,IF(R96&lt;=Dashboard!$K$26,"TIER 1","TIER 6"),IF(R96&gt;Dashboard!$J$27,IF(R96&lt;=Dashboard!$K$27,"TIER 2","TIER 6"),IF(R96&gt;Dashboard!$J$28,IF(R96&lt;=Dashboard!$K$28,"TIER 3","TIER 6"),IF(R96&gt;Dashboard!$J$29,IF(R96&lt;=Dashboard!$K$29,"TIER 4","TIER 6"),IF(R96&gt;Dashboard!$J$30,IF(R96&lt;=Dashboard!$K$30,"TIER 5","TIER 6"),IF(R96&gt;Dashboard!$J$31,IF(R96&lt;=Dashboard!$K$31,"TIER 6","TIER 6"),"TIER 6")))))))</f>
        <v>TIER 1</v>
      </c>
      <c r="T96" s="14">
        <f>$R96*Dashboard!$K$37</f>
        <v>393557.77779359347</v>
      </c>
      <c r="U96" s="14">
        <f>$R96*Dashboard!$K$38</f>
        <v>590336.66669039009</v>
      </c>
      <c r="V96" s="14">
        <f>$R96*Dashboard!$K$39</f>
        <v>983894.44448398356</v>
      </c>
      <c r="W96" s="14">
        <f>$R96*Dashboard!$K$40</f>
        <v>1967788.8889679671</v>
      </c>
    </row>
    <row r="97" spans="3:23" x14ac:dyDescent="0.55000000000000004">
      <c r="C97" s="1" t="s">
        <v>611</v>
      </c>
      <c r="D97" s="1" t="s">
        <v>25</v>
      </c>
      <c r="E97" s="14">
        <v>1759182</v>
      </c>
      <c r="F97" s="14">
        <v>1684507</v>
      </c>
      <c r="G97" s="14">
        <v>3443689</v>
      </c>
      <c r="H97" s="14">
        <f>E97*(1+Dashboard!$K$19)^(Dashboard!$J$36-2011)</f>
        <v>2061162.0931903275</v>
      </c>
      <c r="I97" s="14">
        <f>F97*(1+Dashboard!$K$20)^(Dashboard!$J$36-2011)</f>
        <v>1756420.4462458617</v>
      </c>
      <c r="J97" s="14">
        <f>G97*(1+Dashboard!$K$18)^(Dashboard!$J$36-2011)</f>
        <v>3729021.7257476579</v>
      </c>
      <c r="K97" s="1" t="str">
        <f>IF(J97&gt;Dashboard!$I$26,"Metro",IF(J97&gt;Dashboard!$H$26,IF(J97&lt;=Dashboard!$I$26,"TIER 1","TIER 6"),IF(J97&gt;Dashboard!$H$27,IF(J97&lt;=Dashboard!$I$27,"TIER 2","TIER 6"),IF(J97&gt;Dashboard!$H$28,IF(J97&lt;=Dashboard!$I$28,"TIER 3","TIER 6"),IF(J97&gt;Dashboard!$H$29,IF(J97&lt;=Dashboard!$I$29,"TIER 4","TIER 6"),IF(J97&gt;Dashboard!$H$30,IF(J97&lt;=Dashboard!$I$30,"TIER 5","TIER 6"),IF(J97&gt;Dashboard!$H$31,IF(J97&lt;=Dashboard!$I$31,"TIER 6","TIER 6"),"TIER 6")))))))</f>
        <v>TIER 1</v>
      </c>
      <c r="L97" s="14">
        <f>$J97*Dashboard!$J$37</f>
        <v>186451.0862873829</v>
      </c>
      <c r="M97" s="14">
        <f>$J97*Dashboard!$J$38</f>
        <v>283405.65115682199</v>
      </c>
      <c r="N97" s="14">
        <f>$J97*Dashboard!$J$39</f>
        <v>1118706.5177242972</v>
      </c>
      <c r="O97" s="14">
        <f>$J97*Dashboard!$J$40</f>
        <v>2140458.4705791557</v>
      </c>
      <c r="P97" s="14">
        <f>H97*(1+Dashboard!$L$19)^(Dashboard!$K$36-2019)</f>
        <v>2275689.4993749699</v>
      </c>
      <c r="Q97" s="14">
        <f>I97*(1+Dashboard!$L$20)^(Dashboard!$K$36-2019)</f>
        <v>1798639.6075307608</v>
      </c>
      <c r="R97" s="14">
        <f>J97*(1+Dashboard!$L$18)^(Dashboard!$K$36-2019)</f>
        <v>3919239.3108020341</v>
      </c>
      <c r="S97" s="1" t="str">
        <f>IF(R97&gt;Dashboard!$K$26,"Metro",IF(R97&gt;Dashboard!$J$26,IF(R97&lt;=Dashboard!$K$26,"TIER 1","TIER 6"),IF(R97&gt;Dashboard!$J$27,IF(R97&lt;=Dashboard!$K$27,"TIER 2","TIER 6"),IF(R97&gt;Dashboard!$J$28,IF(R97&lt;=Dashboard!$K$28,"TIER 3","TIER 6"),IF(R97&gt;Dashboard!$J$29,IF(R97&lt;=Dashboard!$K$29,"TIER 4","TIER 6"),IF(R97&gt;Dashboard!$J$30,IF(R97&lt;=Dashboard!$K$30,"TIER 5","TIER 6"),IF(R97&gt;Dashboard!$J$31,IF(R97&lt;=Dashboard!$K$31,"TIER 6","TIER 6"),"TIER 6")))))))</f>
        <v>TIER 1</v>
      </c>
      <c r="T97" s="14">
        <f>$R97*Dashboard!$K$37</f>
        <v>391923.93108020345</v>
      </c>
      <c r="U97" s="14">
        <f>$R97*Dashboard!$K$38</f>
        <v>587885.89662030514</v>
      </c>
      <c r="V97" s="14">
        <f>$R97*Dashboard!$K$39</f>
        <v>979809.82770050853</v>
      </c>
      <c r="W97" s="14">
        <f>$R97*Dashboard!$K$40</f>
        <v>1959619.6554010171</v>
      </c>
    </row>
    <row r="98" spans="3:23" x14ac:dyDescent="0.55000000000000004">
      <c r="C98" s="1" t="s">
        <v>611</v>
      </c>
      <c r="D98" s="1" t="s">
        <v>194</v>
      </c>
      <c r="E98" s="14">
        <v>225029</v>
      </c>
      <c r="F98" s="14">
        <v>3208890</v>
      </c>
      <c r="G98" s="14">
        <v>3433919</v>
      </c>
      <c r="H98" s="14">
        <f>E98*(1+Dashboard!$K$19)^(Dashboard!$J$36-2011)</f>
        <v>263657.33884755883</v>
      </c>
      <c r="I98" s="14">
        <f>F98*(1+Dashboard!$K$20)^(Dashboard!$J$36-2011)</f>
        <v>3345881.023797398</v>
      </c>
      <c r="J98" s="14">
        <f>G98*(1+Dashboard!$K$18)^(Dashboard!$J$36-2011)</f>
        <v>3718442.2157336716</v>
      </c>
      <c r="K98" s="1" t="str">
        <f>IF(J98&gt;Dashboard!$I$26,"Metro",IF(J98&gt;Dashboard!$H$26,IF(J98&lt;=Dashboard!$I$26,"TIER 1","TIER 6"),IF(J98&gt;Dashboard!$H$27,IF(J98&lt;=Dashboard!$I$27,"TIER 2","TIER 6"),IF(J98&gt;Dashboard!$H$28,IF(J98&lt;=Dashboard!$I$28,"TIER 3","TIER 6"),IF(J98&gt;Dashboard!$H$29,IF(J98&lt;=Dashboard!$I$29,"TIER 4","TIER 6"),IF(J98&gt;Dashboard!$H$30,IF(J98&lt;=Dashboard!$I$30,"TIER 5","TIER 6"),IF(J98&gt;Dashboard!$H$31,IF(J98&lt;=Dashboard!$I$31,"TIER 6","TIER 6"),"TIER 6")))))))</f>
        <v>TIER 1</v>
      </c>
      <c r="L98" s="14">
        <f>$J98*Dashboard!$J$37</f>
        <v>185922.1107866836</v>
      </c>
      <c r="M98" s="14">
        <f>$J98*Dashboard!$J$38</f>
        <v>282601.60839575902</v>
      </c>
      <c r="N98" s="14">
        <f>$J98*Dashboard!$J$39</f>
        <v>1115532.6647201015</v>
      </c>
      <c r="O98" s="14">
        <f>$J98*Dashboard!$J$40</f>
        <v>2134385.8318311279</v>
      </c>
      <c r="P98" s="14">
        <f>H98*(1+Dashboard!$L$19)^(Dashboard!$K$36-2019)</f>
        <v>291099.00644438731</v>
      </c>
      <c r="Q98" s="14">
        <f>I98*(1+Dashboard!$L$20)^(Dashboard!$K$36-2019)</f>
        <v>3426306.1241119113</v>
      </c>
      <c r="R98" s="14">
        <f>J98*(1+Dashboard!$L$18)^(Dashboard!$K$36-2019)</f>
        <v>3908120.1394522008</v>
      </c>
      <c r="S98" s="1" t="str">
        <f>IF(R98&gt;Dashboard!$K$26,"Metro",IF(R98&gt;Dashboard!$J$26,IF(R98&lt;=Dashboard!$K$26,"TIER 1","TIER 6"),IF(R98&gt;Dashboard!$J$27,IF(R98&lt;=Dashboard!$K$27,"TIER 2","TIER 6"),IF(R98&gt;Dashboard!$J$28,IF(R98&lt;=Dashboard!$K$28,"TIER 3","TIER 6"),IF(R98&gt;Dashboard!$J$29,IF(R98&lt;=Dashboard!$K$29,"TIER 4","TIER 6"),IF(R98&gt;Dashboard!$J$30,IF(R98&lt;=Dashboard!$K$30,"TIER 5","TIER 6"),IF(R98&gt;Dashboard!$J$31,IF(R98&lt;=Dashboard!$K$31,"TIER 6","TIER 6"),"TIER 6")))))))</f>
        <v>TIER 1</v>
      </c>
      <c r="T98" s="14">
        <f>$R98*Dashboard!$K$37</f>
        <v>390812.0139452201</v>
      </c>
      <c r="U98" s="14">
        <f>$R98*Dashboard!$K$38</f>
        <v>586218.02091783006</v>
      </c>
      <c r="V98" s="14">
        <f>$R98*Dashboard!$K$39</f>
        <v>977030.03486305021</v>
      </c>
      <c r="W98" s="14">
        <f>$R98*Dashboard!$K$40</f>
        <v>1954060.0697261004</v>
      </c>
    </row>
    <row r="99" spans="3:23" x14ac:dyDescent="0.55000000000000004">
      <c r="C99" s="1" t="s">
        <v>294</v>
      </c>
      <c r="D99" s="1" t="s">
        <v>316</v>
      </c>
      <c r="E99" s="14">
        <v>190498</v>
      </c>
      <c r="F99" s="14">
        <v>3233076</v>
      </c>
      <c r="G99" s="14">
        <v>3423574</v>
      </c>
      <c r="H99" s="14">
        <f>E99*(1+Dashboard!$K$19)^(Dashboard!$J$36-2011)</f>
        <v>223198.76876216958</v>
      </c>
      <c r="I99" s="14">
        <f>F99*(1+Dashboard!$K$20)^(Dashboard!$J$36-2011)</f>
        <v>3371099.550590639</v>
      </c>
      <c r="J99" s="14">
        <f>G99*(1+Dashboard!$K$18)^(Dashboard!$J$36-2011)</f>
        <v>3707240.0631139493</v>
      </c>
      <c r="K99" s="1" t="str">
        <f>IF(J99&gt;Dashboard!$I$26,"Metro",IF(J99&gt;Dashboard!$H$26,IF(J99&lt;=Dashboard!$I$26,"TIER 1","TIER 6"),IF(J99&gt;Dashboard!$H$27,IF(J99&lt;=Dashboard!$I$27,"TIER 2","TIER 6"),IF(J99&gt;Dashboard!$H$28,IF(J99&lt;=Dashboard!$I$28,"TIER 3","TIER 6"),IF(J99&gt;Dashboard!$H$29,IF(J99&lt;=Dashboard!$I$29,"TIER 4","TIER 6"),IF(J99&gt;Dashboard!$H$30,IF(J99&lt;=Dashboard!$I$30,"TIER 5","TIER 6"),IF(J99&gt;Dashboard!$H$31,IF(J99&lt;=Dashboard!$I$31,"TIER 6","TIER 6"),"TIER 6")))))))</f>
        <v>TIER 1</v>
      </c>
      <c r="L99" s="14">
        <f>$J99*Dashboard!$J$37</f>
        <v>185362.00315569749</v>
      </c>
      <c r="M99" s="14">
        <f>$J99*Dashboard!$J$38</f>
        <v>281750.24479666015</v>
      </c>
      <c r="N99" s="14">
        <f>$J99*Dashboard!$J$39</f>
        <v>1112172.0189341847</v>
      </c>
      <c r="O99" s="14">
        <f>$J99*Dashboard!$J$40</f>
        <v>2127955.7962274072</v>
      </c>
      <c r="P99" s="14">
        <f>H99*(1+Dashboard!$L$19)^(Dashboard!$K$36-2019)</f>
        <v>246429.47588818727</v>
      </c>
      <c r="Q99" s="14">
        <f>I99*(1+Dashboard!$L$20)^(Dashboard!$K$36-2019)</f>
        <v>3452130.8298256532</v>
      </c>
      <c r="R99" s="14">
        <f>J99*(1+Dashboard!$L$18)^(Dashboard!$K$36-2019)</f>
        <v>3896346.5644661188</v>
      </c>
      <c r="S99" s="1" t="str">
        <f>IF(R99&gt;Dashboard!$K$26,"Metro",IF(R99&gt;Dashboard!$J$26,IF(R99&lt;=Dashboard!$K$26,"TIER 1","TIER 6"),IF(R99&gt;Dashboard!$J$27,IF(R99&lt;=Dashboard!$K$27,"TIER 2","TIER 6"),IF(R99&gt;Dashboard!$J$28,IF(R99&lt;=Dashboard!$K$28,"TIER 3","TIER 6"),IF(R99&gt;Dashboard!$J$29,IF(R99&lt;=Dashboard!$K$29,"TIER 4","TIER 6"),IF(R99&gt;Dashboard!$J$30,IF(R99&lt;=Dashboard!$K$30,"TIER 5","TIER 6"),IF(R99&gt;Dashboard!$J$31,IF(R99&lt;=Dashboard!$K$31,"TIER 6","TIER 6"),"TIER 6")))))))</f>
        <v>TIER 1</v>
      </c>
      <c r="T99" s="14">
        <f>$R99*Dashboard!$K$37</f>
        <v>389634.65644661192</v>
      </c>
      <c r="U99" s="14">
        <f>$R99*Dashboard!$K$38</f>
        <v>584451.98466991785</v>
      </c>
      <c r="V99" s="14">
        <f>$R99*Dashboard!$K$39</f>
        <v>974086.6411165297</v>
      </c>
      <c r="W99" s="14">
        <f>$R99*Dashboard!$K$40</f>
        <v>1948173.2822330594</v>
      </c>
    </row>
    <row r="100" spans="3:23" x14ac:dyDescent="0.55000000000000004">
      <c r="C100" s="1" t="s">
        <v>611</v>
      </c>
      <c r="D100" s="1" t="s">
        <v>149</v>
      </c>
      <c r="E100" s="14">
        <v>307995</v>
      </c>
      <c r="F100" s="14">
        <v>3097564</v>
      </c>
      <c r="G100" s="14">
        <v>3405559</v>
      </c>
      <c r="H100" s="14">
        <f>E100*(1+Dashboard!$K$19)^(Dashboard!$J$36-2011)</f>
        <v>360865.2310517928</v>
      </c>
      <c r="I100" s="14">
        <f>F100*(1+Dashboard!$K$20)^(Dashboard!$J$36-2011)</f>
        <v>3229802.395095489</v>
      </c>
      <c r="J100" s="14">
        <f>G100*(1+Dashboard!$K$18)^(Dashboard!$J$36-2011)</f>
        <v>3687732.3995620594</v>
      </c>
      <c r="K100" s="1" t="str">
        <f>IF(J100&gt;Dashboard!$I$26,"Metro",IF(J100&gt;Dashboard!$H$26,IF(J100&lt;=Dashboard!$I$26,"TIER 1","TIER 6"),IF(J100&gt;Dashboard!$H$27,IF(J100&lt;=Dashboard!$I$27,"TIER 2","TIER 6"),IF(J100&gt;Dashboard!$H$28,IF(J100&lt;=Dashboard!$I$28,"TIER 3","TIER 6"),IF(J100&gt;Dashboard!$H$29,IF(J100&lt;=Dashboard!$I$29,"TIER 4","TIER 6"),IF(J100&gt;Dashboard!$H$30,IF(J100&lt;=Dashboard!$I$30,"TIER 5","TIER 6"),IF(J100&gt;Dashboard!$H$31,IF(J100&lt;=Dashboard!$I$31,"TIER 6","TIER 6"),"TIER 6")))))))</f>
        <v>TIER 1</v>
      </c>
      <c r="L100" s="14">
        <f>$J100*Dashboard!$J$37</f>
        <v>184386.61997810297</v>
      </c>
      <c r="M100" s="14">
        <f>$J100*Dashboard!$J$38</f>
        <v>280267.66236671648</v>
      </c>
      <c r="N100" s="14">
        <f>$J100*Dashboard!$J$39</f>
        <v>1106319.7198686178</v>
      </c>
      <c r="O100" s="14">
        <f>$J100*Dashboard!$J$40</f>
        <v>2116758.3973486223</v>
      </c>
      <c r="P100" s="14">
        <f>H100*(1+Dashboard!$L$19)^(Dashboard!$K$36-2019)</f>
        <v>398424.37414661696</v>
      </c>
      <c r="Q100" s="14">
        <f>I100*(1+Dashboard!$L$20)^(Dashboard!$K$36-2019)</f>
        <v>3307437.3079253538</v>
      </c>
      <c r="R100" s="14">
        <f>J100*(1+Dashboard!$L$18)^(Dashboard!$K$36-2019)</f>
        <v>3875843.8140191128</v>
      </c>
      <c r="S100" s="1" t="str">
        <f>IF(R100&gt;Dashboard!$K$26,"Metro",IF(R100&gt;Dashboard!$J$26,IF(R100&lt;=Dashboard!$K$26,"TIER 1","TIER 6"),IF(R100&gt;Dashboard!$J$27,IF(R100&lt;=Dashboard!$K$27,"TIER 2","TIER 6"),IF(R100&gt;Dashboard!$J$28,IF(R100&lt;=Dashboard!$K$28,"TIER 3","TIER 6"),IF(R100&gt;Dashboard!$J$29,IF(R100&lt;=Dashboard!$K$29,"TIER 4","TIER 6"),IF(R100&gt;Dashboard!$J$30,IF(R100&lt;=Dashboard!$K$30,"TIER 5","TIER 6"),IF(R100&gt;Dashboard!$J$31,IF(R100&lt;=Dashboard!$K$31,"TIER 6","TIER 6"),"TIER 6")))))))</f>
        <v>TIER 1</v>
      </c>
      <c r="T100" s="14">
        <f>$R100*Dashboard!$K$37</f>
        <v>387584.38140191132</v>
      </c>
      <c r="U100" s="14">
        <f>$R100*Dashboard!$K$38</f>
        <v>581376.57210286695</v>
      </c>
      <c r="V100" s="14">
        <f>$R100*Dashboard!$K$39</f>
        <v>968960.95350477821</v>
      </c>
      <c r="W100" s="14">
        <f>$R100*Dashboard!$K$40</f>
        <v>1937921.9070095564</v>
      </c>
    </row>
    <row r="101" spans="3:23" x14ac:dyDescent="0.55000000000000004">
      <c r="C101" s="1" t="s">
        <v>243</v>
      </c>
      <c r="D101" s="1" t="s">
        <v>247</v>
      </c>
      <c r="E101" s="14">
        <v>664582</v>
      </c>
      <c r="F101" s="14">
        <v>2732866</v>
      </c>
      <c r="G101" s="14">
        <v>3397448</v>
      </c>
      <c r="H101" s="14">
        <f>E101*(1+Dashboard!$K$19)^(Dashboard!$J$36-2011)</f>
        <v>778663.73474524764</v>
      </c>
      <c r="I101" s="14">
        <f>F101*(1+Dashboard!$K$20)^(Dashboard!$J$36-2011)</f>
        <v>2849535.0385900107</v>
      </c>
      <c r="J101" s="14">
        <f>G101*(1+Dashboard!$K$18)^(Dashboard!$J$36-2011)</f>
        <v>3678949.3488227101</v>
      </c>
      <c r="K101" s="1" t="str">
        <f>IF(J101&gt;Dashboard!$I$26,"Metro",IF(J101&gt;Dashboard!$H$26,IF(J101&lt;=Dashboard!$I$26,"TIER 1","TIER 6"),IF(J101&gt;Dashboard!$H$27,IF(J101&lt;=Dashboard!$I$27,"TIER 2","TIER 6"),IF(J101&gt;Dashboard!$H$28,IF(J101&lt;=Dashboard!$I$28,"TIER 3","TIER 6"),IF(J101&gt;Dashboard!$H$29,IF(J101&lt;=Dashboard!$I$29,"TIER 4","TIER 6"),IF(J101&gt;Dashboard!$H$30,IF(J101&lt;=Dashboard!$I$30,"TIER 5","TIER 6"),IF(J101&gt;Dashboard!$H$31,IF(J101&lt;=Dashboard!$I$31,"TIER 6","TIER 6"),"TIER 6")))))))</f>
        <v>TIER 1</v>
      </c>
      <c r="L101" s="14">
        <f>$J101*Dashboard!$J$37</f>
        <v>183947.46744113552</v>
      </c>
      <c r="M101" s="14">
        <f>$J101*Dashboard!$J$38</f>
        <v>279600.15051052597</v>
      </c>
      <c r="N101" s="14">
        <f>$J101*Dashboard!$J$39</f>
        <v>1103684.8046468131</v>
      </c>
      <c r="O101" s="14">
        <f>$J101*Dashboard!$J$40</f>
        <v>2111716.9262242359</v>
      </c>
      <c r="P101" s="14">
        <f>H101*(1+Dashboard!$L$19)^(Dashboard!$K$36-2019)</f>
        <v>859707.68168024474</v>
      </c>
      <c r="Q101" s="14">
        <f>I101*(1+Dashboard!$L$20)^(Dashboard!$K$36-2019)</f>
        <v>2918029.446997941</v>
      </c>
      <c r="R101" s="14">
        <f>J101*(1+Dashboard!$L$18)^(Dashboard!$K$36-2019)</f>
        <v>3866612.7394215185</v>
      </c>
      <c r="S101" s="1" t="str">
        <f>IF(R101&gt;Dashboard!$K$26,"Metro",IF(R101&gt;Dashboard!$J$26,IF(R101&lt;=Dashboard!$K$26,"TIER 1","TIER 6"),IF(R101&gt;Dashboard!$J$27,IF(R101&lt;=Dashboard!$K$27,"TIER 2","TIER 6"),IF(R101&gt;Dashboard!$J$28,IF(R101&lt;=Dashboard!$K$28,"TIER 3","TIER 6"),IF(R101&gt;Dashboard!$J$29,IF(R101&lt;=Dashboard!$K$29,"TIER 4","TIER 6"),IF(R101&gt;Dashboard!$J$30,IF(R101&lt;=Dashboard!$K$30,"TIER 5","TIER 6"),IF(R101&gt;Dashboard!$J$31,IF(R101&lt;=Dashboard!$K$31,"TIER 6","TIER 6"),"TIER 6")))))))</f>
        <v>TIER 1</v>
      </c>
      <c r="T101" s="14">
        <f>$R101*Dashboard!$K$37</f>
        <v>386661.27394215186</v>
      </c>
      <c r="U101" s="14">
        <f>$R101*Dashboard!$K$38</f>
        <v>579991.91091322771</v>
      </c>
      <c r="V101" s="14">
        <f>$R101*Dashboard!$K$39</f>
        <v>966653.18485537963</v>
      </c>
      <c r="W101" s="14">
        <f>$R101*Dashboard!$K$40</f>
        <v>1933306.3697107593</v>
      </c>
    </row>
    <row r="102" spans="3:23" x14ac:dyDescent="0.55000000000000004">
      <c r="C102" s="1" t="s">
        <v>469</v>
      </c>
      <c r="D102" s="1" t="s">
        <v>475</v>
      </c>
      <c r="E102" s="14">
        <v>913898</v>
      </c>
      <c r="F102" s="14">
        <v>2447394</v>
      </c>
      <c r="G102" s="14">
        <v>3361292</v>
      </c>
      <c r="H102" s="14">
        <f>E102*(1+Dashboard!$K$19)^(Dashboard!$J$36-2011)</f>
        <v>1070777.1649792085</v>
      </c>
      <c r="I102" s="14">
        <f>F102*(1+Dashboard!$K$20)^(Dashboard!$J$36-2011)</f>
        <v>2551875.9266773271</v>
      </c>
      <c r="J102" s="14">
        <f>G102*(1+Dashboard!$K$18)^(Dashboard!$J$36-2011)</f>
        <v>3639797.581774021</v>
      </c>
      <c r="K102" s="1" t="str">
        <f>IF(J102&gt;Dashboard!$I$26,"Metro",IF(J102&gt;Dashboard!$H$26,IF(J102&lt;=Dashboard!$I$26,"TIER 1","TIER 6"),IF(J102&gt;Dashboard!$H$27,IF(J102&lt;=Dashboard!$I$27,"TIER 2","TIER 6"),IF(J102&gt;Dashboard!$H$28,IF(J102&lt;=Dashboard!$I$28,"TIER 3","TIER 6"),IF(J102&gt;Dashboard!$H$29,IF(J102&lt;=Dashboard!$I$29,"TIER 4","TIER 6"),IF(J102&gt;Dashboard!$H$30,IF(J102&lt;=Dashboard!$I$30,"TIER 5","TIER 6"),IF(J102&gt;Dashboard!$H$31,IF(J102&lt;=Dashboard!$I$31,"TIER 6","TIER 6"),"TIER 6")))))))</f>
        <v>TIER 1</v>
      </c>
      <c r="L102" s="14">
        <f>$J102*Dashboard!$J$37</f>
        <v>181989.87908870107</v>
      </c>
      <c r="M102" s="14">
        <f>$J102*Dashboard!$J$38</f>
        <v>276624.6162148256</v>
      </c>
      <c r="N102" s="14">
        <f>$J102*Dashboard!$J$39</f>
        <v>1091939.2745322064</v>
      </c>
      <c r="O102" s="14">
        <f>$J102*Dashboard!$J$40</f>
        <v>2089243.8119382884</v>
      </c>
      <c r="P102" s="14">
        <f>H102*(1+Dashboard!$L$19)^(Dashboard!$K$36-2019)</f>
        <v>1182224.5123584634</v>
      </c>
      <c r="Q102" s="14">
        <f>I102*(1+Dashboard!$L$20)^(Dashboard!$K$36-2019)</f>
        <v>2613215.4889431382</v>
      </c>
      <c r="R102" s="14">
        <f>J102*(1+Dashboard!$L$18)^(Dashboard!$K$36-2019)</f>
        <v>3825463.8387741726</v>
      </c>
      <c r="S102" s="1" t="str">
        <f>IF(R102&gt;Dashboard!$K$26,"Metro",IF(R102&gt;Dashboard!$J$26,IF(R102&lt;=Dashboard!$K$26,"TIER 1","TIER 6"),IF(R102&gt;Dashboard!$J$27,IF(R102&lt;=Dashboard!$K$27,"TIER 2","TIER 6"),IF(R102&gt;Dashboard!$J$28,IF(R102&lt;=Dashboard!$K$28,"TIER 3","TIER 6"),IF(R102&gt;Dashboard!$J$29,IF(R102&lt;=Dashboard!$K$29,"TIER 4","TIER 6"),IF(R102&gt;Dashboard!$J$30,IF(R102&lt;=Dashboard!$K$30,"TIER 5","TIER 6"),IF(R102&gt;Dashboard!$J$31,IF(R102&lt;=Dashboard!$K$31,"TIER 6","TIER 6"),"TIER 6")))))))</f>
        <v>TIER 1</v>
      </c>
      <c r="T102" s="14">
        <f>$R102*Dashboard!$K$37</f>
        <v>382546.38387741731</v>
      </c>
      <c r="U102" s="14">
        <f>$R102*Dashboard!$K$38</f>
        <v>573819.57581612584</v>
      </c>
      <c r="V102" s="14">
        <f>$R102*Dashboard!$K$39</f>
        <v>956365.95969354315</v>
      </c>
      <c r="W102" s="14">
        <f>$R102*Dashboard!$K$40</f>
        <v>1912731.9193870863</v>
      </c>
    </row>
    <row r="103" spans="3:23" x14ac:dyDescent="0.55000000000000004">
      <c r="C103" s="1" t="s">
        <v>320</v>
      </c>
      <c r="D103" s="1" t="s">
        <v>120</v>
      </c>
      <c r="E103" s="14">
        <v>1284765</v>
      </c>
      <c r="F103" s="14">
        <v>2059107</v>
      </c>
      <c r="G103" s="14">
        <v>3343872</v>
      </c>
      <c r="H103" s="14">
        <f>E103*(1+Dashboard!$K$19)^(Dashboard!$J$36-2011)</f>
        <v>1505306.9646333756</v>
      </c>
      <c r="I103" s="14">
        <f>F103*(1+Dashboard!$K$20)^(Dashboard!$J$36-2011)</f>
        <v>2147012.529961572</v>
      </c>
      <c r="J103" s="14">
        <f>G103*(1+Dashboard!$K$18)^(Dashboard!$J$36-2011)</f>
        <v>3620934.21796198</v>
      </c>
      <c r="K103" s="1" t="str">
        <f>IF(J103&gt;Dashboard!$I$26,"Metro",IF(J103&gt;Dashboard!$H$26,IF(J103&lt;=Dashboard!$I$26,"TIER 1","TIER 6"),IF(J103&gt;Dashboard!$H$27,IF(J103&lt;=Dashboard!$I$27,"TIER 2","TIER 6"),IF(J103&gt;Dashboard!$H$28,IF(J103&lt;=Dashboard!$I$28,"TIER 3","TIER 6"),IF(J103&gt;Dashboard!$H$29,IF(J103&lt;=Dashboard!$I$29,"TIER 4","TIER 6"),IF(J103&gt;Dashboard!$H$30,IF(J103&lt;=Dashboard!$I$30,"TIER 5","TIER 6"),IF(J103&gt;Dashboard!$H$31,IF(J103&lt;=Dashboard!$I$31,"TIER 6","TIER 6"),"TIER 6")))))))</f>
        <v>TIER 1</v>
      </c>
      <c r="L103" s="14">
        <f>$J103*Dashboard!$J$37</f>
        <v>181046.710898099</v>
      </c>
      <c r="M103" s="14">
        <f>$J103*Dashboard!$J$38</f>
        <v>275191.00056511047</v>
      </c>
      <c r="N103" s="14">
        <f>$J103*Dashboard!$J$39</f>
        <v>1086280.265388594</v>
      </c>
      <c r="O103" s="14">
        <f>$J103*Dashboard!$J$40</f>
        <v>2078416.2411101768</v>
      </c>
      <c r="P103" s="14">
        <f>H103*(1+Dashboard!$L$19)^(Dashboard!$K$36-2019)</f>
        <v>1661980.5225749714</v>
      </c>
      <c r="Q103" s="14">
        <f>I103*(1+Dashboard!$L$20)^(Dashboard!$K$36-2019)</f>
        <v>2198620.3716243641</v>
      </c>
      <c r="R103" s="14">
        <f>J103*(1+Dashboard!$L$18)^(Dashboard!$K$36-2019)</f>
        <v>3805638.2538290247</v>
      </c>
      <c r="S103" s="1" t="str">
        <f>IF(R103&gt;Dashboard!$K$26,"Metro",IF(R103&gt;Dashboard!$J$26,IF(R103&lt;=Dashboard!$K$26,"TIER 1","TIER 6"),IF(R103&gt;Dashboard!$J$27,IF(R103&lt;=Dashboard!$K$27,"TIER 2","TIER 6"),IF(R103&gt;Dashboard!$J$28,IF(R103&lt;=Dashboard!$K$28,"TIER 3","TIER 6"),IF(R103&gt;Dashboard!$J$29,IF(R103&lt;=Dashboard!$K$29,"TIER 4","TIER 6"),IF(R103&gt;Dashboard!$J$30,IF(R103&lt;=Dashboard!$K$30,"TIER 5","TIER 6"),IF(R103&gt;Dashboard!$J$31,IF(R103&lt;=Dashboard!$K$31,"TIER 6","TIER 6"),"TIER 6")))))))</f>
        <v>TIER 1</v>
      </c>
      <c r="T103" s="14">
        <f>$R103*Dashboard!$K$37</f>
        <v>380563.82538290252</v>
      </c>
      <c r="U103" s="14">
        <f>$R103*Dashboard!$K$38</f>
        <v>570845.73807435366</v>
      </c>
      <c r="V103" s="14">
        <f>$R103*Dashboard!$K$39</f>
        <v>951409.56345725618</v>
      </c>
      <c r="W103" s="14">
        <f>$R103*Dashboard!$K$40</f>
        <v>1902819.1269145124</v>
      </c>
    </row>
    <row r="104" spans="3:23" x14ac:dyDescent="0.55000000000000004">
      <c r="C104" s="1" t="s">
        <v>294</v>
      </c>
      <c r="D104" s="1" t="s">
        <v>198</v>
      </c>
      <c r="E104" s="14">
        <v>182913</v>
      </c>
      <c r="F104" s="14">
        <v>3147551</v>
      </c>
      <c r="G104" s="14">
        <v>3330464</v>
      </c>
      <c r="H104" s="14">
        <f>E104*(1+Dashboard!$K$19)^(Dashboard!$J$36-2011)</f>
        <v>214311.73235726741</v>
      </c>
      <c r="I104" s="14">
        <f>F104*(1+Dashboard!$K$20)^(Dashboard!$J$36-2011)</f>
        <v>3281923.3947983645</v>
      </c>
      <c r="J104" s="14">
        <f>G104*(1+Dashboard!$K$18)^(Dashboard!$J$36-2011)</f>
        <v>3606415.2752529187</v>
      </c>
      <c r="K104" s="1" t="str">
        <f>IF(J104&gt;Dashboard!$I$26,"Metro",IF(J104&gt;Dashboard!$H$26,IF(J104&lt;=Dashboard!$I$26,"TIER 1","TIER 6"),IF(J104&gt;Dashboard!$H$27,IF(J104&lt;=Dashboard!$I$27,"TIER 2","TIER 6"),IF(J104&gt;Dashboard!$H$28,IF(J104&lt;=Dashboard!$I$28,"TIER 3","TIER 6"),IF(J104&gt;Dashboard!$H$29,IF(J104&lt;=Dashboard!$I$29,"TIER 4","TIER 6"),IF(J104&gt;Dashboard!$H$30,IF(J104&lt;=Dashboard!$I$30,"TIER 5","TIER 6"),IF(J104&gt;Dashboard!$H$31,IF(J104&lt;=Dashboard!$I$31,"TIER 6","TIER 6"),"TIER 6")))))))</f>
        <v>TIER 1</v>
      </c>
      <c r="L104" s="14">
        <f>$J104*Dashboard!$J$37</f>
        <v>180320.76376264595</v>
      </c>
      <c r="M104" s="14">
        <f>$J104*Dashboard!$J$38</f>
        <v>274087.56091922184</v>
      </c>
      <c r="N104" s="14">
        <f>$J104*Dashboard!$J$39</f>
        <v>1081924.5825758756</v>
      </c>
      <c r="O104" s="14">
        <f>$J104*Dashboard!$J$40</f>
        <v>2070082.3679951755</v>
      </c>
      <c r="P104" s="14">
        <f>H104*(1+Dashboard!$L$19)^(Dashboard!$K$36-2019)</f>
        <v>236617.46959619524</v>
      </c>
      <c r="Q104" s="14">
        <f>I104*(1+Dashboard!$L$20)^(Dashboard!$K$36-2019)</f>
        <v>3360811.1425616243</v>
      </c>
      <c r="R104" s="14">
        <f>J104*(1+Dashboard!$L$18)^(Dashboard!$K$36-2019)</f>
        <v>3790378.6991249751</v>
      </c>
      <c r="S104" s="1" t="str">
        <f>IF(R104&gt;Dashboard!$K$26,"Metro",IF(R104&gt;Dashboard!$J$26,IF(R104&lt;=Dashboard!$K$26,"TIER 1","TIER 6"),IF(R104&gt;Dashboard!$J$27,IF(R104&lt;=Dashboard!$K$27,"TIER 2","TIER 6"),IF(R104&gt;Dashboard!$J$28,IF(R104&lt;=Dashboard!$K$28,"TIER 3","TIER 6"),IF(R104&gt;Dashboard!$J$29,IF(R104&lt;=Dashboard!$K$29,"TIER 4","TIER 6"),IF(R104&gt;Dashboard!$J$30,IF(R104&lt;=Dashboard!$K$30,"TIER 5","TIER 6"),IF(R104&gt;Dashboard!$J$31,IF(R104&lt;=Dashboard!$K$31,"TIER 6","TIER 6"),"TIER 6")))))))</f>
        <v>TIER 1</v>
      </c>
      <c r="T104" s="14">
        <f>$R104*Dashboard!$K$37</f>
        <v>379037.86991249752</v>
      </c>
      <c r="U104" s="14">
        <f>$R104*Dashboard!$K$38</f>
        <v>568556.8048687462</v>
      </c>
      <c r="V104" s="14">
        <f>$R104*Dashboard!$K$39</f>
        <v>947594.67478124378</v>
      </c>
      <c r="W104" s="14">
        <f>$R104*Dashboard!$K$40</f>
        <v>1895189.3495624876</v>
      </c>
    </row>
    <row r="105" spans="3:23" x14ac:dyDescent="0.55000000000000004">
      <c r="C105" s="1" t="s">
        <v>571</v>
      </c>
      <c r="D105" s="1" t="s">
        <v>228</v>
      </c>
      <c r="E105" s="14">
        <v>637204</v>
      </c>
      <c r="F105" s="14">
        <v>2670539</v>
      </c>
      <c r="G105" s="14">
        <v>3307743</v>
      </c>
      <c r="H105" s="14">
        <f>E105*(1+Dashboard!$K$19)^(Dashboard!$J$36-2011)</f>
        <v>746586.04421216762</v>
      </c>
      <c r="I105" s="14">
        <f>F105*(1+Dashboard!$K$20)^(Dashboard!$J$36-2011)</f>
        <v>2784547.2307903604</v>
      </c>
      <c r="J105" s="14">
        <f>G105*(1+Dashboard!$K$18)^(Dashboard!$J$36-2011)</f>
        <v>3581811.6880443431</v>
      </c>
      <c r="K105" s="1" t="str">
        <f>IF(J105&gt;Dashboard!$I$26,"Metro",IF(J105&gt;Dashboard!$H$26,IF(J105&lt;=Dashboard!$I$26,"TIER 1","TIER 6"),IF(J105&gt;Dashboard!$H$27,IF(J105&lt;=Dashboard!$I$27,"TIER 2","TIER 6"),IF(J105&gt;Dashboard!$H$28,IF(J105&lt;=Dashboard!$I$28,"TIER 3","TIER 6"),IF(J105&gt;Dashboard!$H$29,IF(J105&lt;=Dashboard!$I$29,"TIER 4","TIER 6"),IF(J105&gt;Dashboard!$H$30,IF(J105&lt;=Dashboard!$I$30,"TIER 5","TIER 6"),IF(J105&gt;Dashboard!$H$31,IF(J105&lt;=Dashboard!$I$31,"TIER 6","TIER 6"),"TIER 6")))))))</f>
        <v>TIER 1</v>
      </c>
      <c r="L105" s="14">
        <f>$J105*Dashboard!$J$37</f>
        <v>179090.58440221718</v>
      </c>
      <c r="M105" s="14">
        <f>$J105*Dashboard!$J$38</f>
        <v>272217.68829137005</v>
      </c>
      <c r="N105" s="14">
        <f>$J105*Dashboard!$J$39</f>
        <v>1074543.5064133028</v>
      </c>
      <c r="O105" s="14">
        <f>$J105*Dashboard!$J$40</f>
        <v>2055959.9089374533</v>
      </c>
      <c r="P105" s="14">
        <f>H105*(1+Dashboard!$L$19)^(Dashboard!$K$36-2019)</f>
        <v>824291.31935168069</v>
      </c>
      <c r="Q105" s="14">
        <f>I105*(1+Dashboard!$L$20)^(Dashboard!$K$36-2019)</f>
        <v>2851479.5241905143</v>
      </c>
      <c r="R105" s="14">
        <f>J105*(1+Dashboard!$L$18)^(Dashboard!$K$36-2019)</f>
        <v>3764520.0817002505</v>
      </c>
      <c r="S105" s="1" t="str">
        <f>IF(R105&gt;Dashboard!$K$26,"Metro",IF(R105&gt;Dashboard!$J$26,IF(R105&lt;=Dashboard!$K$26,"TIER 1","TIER 6"),IF(R105&gt;Dashboard!$J$27,IF(R105&lt;=Dashboard!$K$27,"TIER 2","TIER 6"),IF(R105&gt;Dashboard!$J$28,IF(R105&lt;=Dashboard!$K$28,"TIER 3","TIER 6"),IF(R105&gt;Dashboard!$J$29,IF(R105&lt;=Dashboard!$K$29,"TIER 4","TIER 6"),IF(R105&gt;Dashboard!$J$30,IF(R105&lt;=Dashboard!$K$30,"TIER 5","TIER 6"),IF(R105&gt;Dashboard!$J$31,IF(R105&lt;=Dashboard!$K$31,"TIER 6","TIER 6"),"TIER 6")))))))</f>
        <v>TIER 1</v>
      </c>
      <c r="T105" s="14">
        <f>$R105*Dashboard!$K$37</f>
        <v>376452.00817002507</v>
      </c>
      <c r="U105" s="14">
        <f>$R105*Dashboard!$K$38</f>
        <v>564678.01225503755</v>
      </c>
      <c r="V105" s="14">
        <f>$R105*Dashboard!$K$39</f>
        <v>941130.02042506263</v>
      </c>
      <c r="W105" s="14">
        <f>$R105*Dashboard!$K$40</f>
        <v>1882260.0408501253</v>
      </c>
    </row>
    <row r="106" spans="3:23" x14ac:dyDescent="0.55000000000000004">
      <c r="C106" s="1" t="s">
        <v>432</v>
      </c>
      <c r="D106" s="1" t="s">
        <v>20</v>
      </c>
      <c r="E106" s="14">
        <v>1771596</v>
      </c>
      <c r="F106" s="14">
        <v>1529831</v>
      </c>
      <c r="G106" s="14">
        <v>3301427</v>
      </c>
      <c r="H106" s="14">
        <f>E106*(1+Dashboard!$K$19)^(Dashboard!$J$36-2011)</f>
        <v>2075707.0727460897</v>
      </c>
      <c r="I106" s="14">
        <f>F106*(1+Dashboard!$K$20)^(Dashboard!$J$36-2011)</f>
        <v>1595141.1586302419</v>
      </c>
      <c r="J106" s="14">
        <f>G106*(1+Dashboard!$K$18)^(Dashboard!$J$36-2011)</f>
        <v>3574972.3650915958</v>
      </c>
      <c r="K106" s="1" t="str">
        <f>IF(J106&gt;Dashboard!$I$26,"Metro",IF(J106&gt;Dashboard!$H$26,IF(J106&lt;=Dashboard!$I$26,"TIER 1","TIER 6"),IF(J106&gt;Dashboard!$H$27,IF(J106&lt;=Dashboard!$I$27,"TIER 2","TIER 6"),IF(J106&gt;Dashboard!$H$28,IF(J106&lt;=Dashboard!$I$28,"TIER 3","TIER 6"),IF(J106&gt;Dashboard!$H$29,IF(J106&lt;=Dashboard!$I$29,"TIER 4","TIER 6"),IF(J106&gt;Dashboard!$H$30,IF(J106&lt;=Dashboard!$I$30,"TIER 5","TIER 6"),IF(J106&gt;Dashboard!$H$31,IF(J106&lt;=Dashboard!$I$31,"TIER 6","TIER 6"),"TIER 6")))))))</f>
        <v>TIER 1</v>
      </c>
      <c r="L106" s="14">
        <f>$J106*Dashboard!$J$37</f>
        <v>178748.61825457981</v>
      </c>
      <c r="M106" s="14">
        <f>$J106*Dashboard!$J$38</f>
        <v>271697.89974696125</v>
      </c>
      <c r="N106" s="14">
        <f>$J106*Dashboard!$J$39</f>
        <v>1072491.7095274788</v>
      </c>
      <c r="O106" s="14">
        <f>$J106*Dashboard!$J$40</f>
        <v>2052034.1375625762</v>
      </c>
      <c r="P106" s="14">
        <f>H106*(1+Dashboard!$L$19)^(Dashboard!$K$36-2019)</f>
        <v>2291748.3320854236</v>
      </c>
      <c r="Q106" s="14">
        <f>I106*(1+Dashboard!$L$20)^(Dashboard!$K$36-2019)</f>
        <v>1633483.6420557417</v>
      </c>
      <c r="R106" s="14">
        <f>J106*(1+Dashboard!$L$18)^(Dashboard!$K$36-2019)</f>
        <v>3757331.8845410333</v>
      </c>
      <c r="S106" s="1" t="str">
        <f>IF(R106&gt;Dashboard!$K$26,"Metro",IF(R106&gt;Dashboard!$J$26,IF(R106&lt;=Dashboard!$K$26,"TIER 1","TIER 6"),IF(R106&gt;Dashboard!$J$27,IF(R106&lt;=Dashboard!$K$27,"TIER 2","TIER 6"),IF(R106&gt;Dashboard!$J$28,IF(R106&lt;=Dashboard!$K$28,"TIER 3","TIER 6"),IF(R106&gt;Dashboard!$J$29,IF(R106&lt;=Dashboard!$K$29,"TIER 4","TIER 6"),IF(R106&gt;Dashboard!$J$30,IF(R106&lt;=Dashboard!$K$30,"TIER 5","TIER 6"),IF(R106&gt;Dashboard!$J$31,IF(R106&lt;=Dashboard!$K$31,"TIER 6","TIER 6"),"TIER 6")))))))</f>
        <v>TIER 1</v>
      </c>
      <c r="T106" s="14">
        <f>$R106*Dashboard!$K$37</f>
        <v>375733.18845410337</v>
      </c>
      <c r="U106" s="14">
        <f>$R106*Dashboard!$K$38</f>
        <v>563599.78268115502</v>
      </c>
      <c r="V106" s="14">
        <f>$R106*Dashboard!$K$39</f>
        <v>939332.97113525833</v>
      </c>
      <c r="W106" s="14">
        <f>$R106*Dashboard!$K$40</f>
        <v>1878665.9422705167</v>
      </c>
    </row>
    <row r="107" spans="3:23" x14ac:dyDescent="0.55000000000000004">
      <c r="C107" s="1" t="s">
        <v>432</v>
      </c>
      <c r="D107" s="1" t="s">
        <v>433</v>
      </c>
      <c r="E107" s="14">
        <v>2234363</v>
      </c>
      <c r="F107" s="14">
        <v>1048025</v>
      </c>
      <c r="G107" s="14">
        <v>3282388</v>
      </c>
      <c r="H107" s="14">
        <f>E107*(1+Dashboard!$K$19)^(Dashboard!$J$36-2011)</f>
        <v>2617912.3695143652</v>
      </c>
      <c r="I107" s="14">
        <f>F107*(1+Dashboard!$K$20)^(Dashboard!$J$36-2011)</f>
        <v>1092766.3335188392</v>
      </c>
      <c r="J107" s="14">
        <f>G107*(1+Dashboard!$K$18)^(Dashboard!$J$36-2011)</f>
        <v>3554355.8562731431</v>
      </c>
      <c r="K107" s="1" t="str">
        <f>IF(J107&gt;Dashboard!$I$26,"Metro",IF(J107&gt;Dashboard!$H$26,IF(J107&lt;=Dashboard!$I$26,"TIER 1","TIER 6"),IF(J107&gt;Dashboard!$H$27,IF(J107&lt;=Dashboard!$I$27,"TIER 2","TIER 6"),IF(J107&gt;Dashboard!$H$28,IF(J107&lt;=Dashboard!$I$28,"TIER 3","TIER 6"),IF(J107&gt;Dashboard!$H$29,IF(J107&lt;=Dashboard!$I$29,"TIER 4","TIER 6"),IF(J107&gt;Dashboard!$H$30,IF(J107&lt;=Dashboard!$I$30,"TIER 5","TIER 6"),IF(J107&gt;Dashboard!$H$31,IF(J107&lt;=Dashboard!$I$31,"TIER 6","TIER 6"),"TIER 6")))))))</f>
        <v>TIER 1</v>
      </c>
      <c r="L107" s="14">
        <f>$J107*Dashboard!$J$37</f>
        <v>177717.79281365717</v>
      </c>
      <c r="M107" s="14">
        <f>$J107*Dashboard!$J$38</f>
        <v>270131.04507675889</v>
      </c>
      <c r="N107" s="14">
        <f>$J107*Dashboard!$J$39</f>
        <v>1066306.756881943</v>
      </c>
      <c r="O107" s="14">
        <f>$J107*Dashboard!$J$40</f>
        <v>2040200.2615007844</v>
      </c>
      <c r="P107" s="14">
        <f>H107*(1+Dashboard!$L$19)^(Dashboard!$K$36-2019)</f>
        <v>2890386.7916406356</v>
      </c>
      <c r="Q107" s="14">
        <f>I107*(1+Dashboard!$L$20)^(Dashboard!$K$36-2019)</f>
        <v>1119033.2095280255</v>
      </c>
      <c r="R107" s="14">
        <f>J107*(1+Dashboard!$L$18)^(Dashboard!$K$36-2019)</f>
        <v>3735663.7265748642</v>
      </c>
      <c r="S107" s="1" t="str">
        <f>IF(R107&gt;Dashboard!$K$26,"Metro",IF(R107&gt;Dashboard!$J$26,IF(R107&lt;=Dashboard!$K$26,"TIER 1","TIER 6"),IF(R107&gt;Dashboard!$J$27,IF(R107&lt;=Dashboard!$K$27,"TIER 2","TIER 6"),IF(R107&gt;Dashboard!$J$28,IF(R107&lt;=Dashboard!$K$28,"TIER 3","TIER 6"),IF(R107&gt;Dashboard!$J$29,IF(R107&lt;=Dashboard!$K$29,"TIER 4","TIER 6"),IF(R107&gt;Dashboard!$J$30,IF(R107&lt;=Dashboard!$K$30,"TIER 5","TIER 6"),IF(R107&gt;Dashboard!$J$31,IF(R107&lt;=Dashboard!$K$31,"TIER 6","TIER 6"),"TIER 6")))))))</f>
        <v>TIER 1</v>
      </c>
      <c r="T107" s="14">
        <f>$R107*Dashboard!$K$37</f>
        <v>373566.37265748647</v>
      </c>
      <c r="U107" s="14">
        <f>$R107*Dashboard!$K$38</f>
        <v>560349.55898622959</v>
      </c>
      <c r="V107" s="14">
        <f>$R107*Dashboard!$K$39</f>
        <v>933915.93164371606</v>
      </c>
      <c r="W107" s="14">
        <f>$R107*Dashboard!$K$40</f>
        <v>1867831.8632874321</v>
      </c>
    </row>
    <row r="108" spans="3:23" x14ac:dyDescent="0.55000000000000004">
      <c r="C108" s="1" t="s">
        <v>443</v>
      </c>
      <c r="D108" s="1" t="s">
        <v>10</v>
      </c>
      <c r="E108" s="14">
        <v>2427709</v>
      </c>
      <c r="F108" s="14">
        <v>848988</v>
      </c>
      <c r="G108" s="14">
        <v>3276697</v>
      </c>
      <c r="H108" s="14">
        <f>E108*(1+Dashboard!$K$19)^(Dashboard!$J$36-2011)</f>
        <v>2844448.0241936292</v>
      </c>
      <c r="I108" s="14">
        <f>F108*(1+Dashboard!$K$20)^(Dashboard!$J$36-2011)</f>
        <v>885232.22629373556</v>
      </c>
      <c r="J108" s="14">
        <f>G108*(1+Dashboard!$K$18)^(Dashboard!$J$36-2011)</f>
        <v>3548193.3187614135</v>
      </c>
      <c r="K108" s="1" t="str">
        <f>IF(J108&gt;Dashboard!$I$26,"Metro",IF(J108&gt;Dashboard!$H$26,IF(J108&lt;=Dashboard!$I$26,"TIER 1","TIER 6"),IF(J108&gt;Dashboard!$H$27,IF(J108&lt;=Dashboard!$I$27,"TIER 2","TIER 6"),IF(J108&gt;Dashboard!$H$28,IF(J108&lt;=Dashboard!$I$28,"TIER 3","TIER 6"),IF(J108&gt;Dashboard!$H$29,IF(J108&lt;=Dashboard!$I$29,"TIER 4","TIER 6"),IF(J108&gt;Dashboard!$H$30,IF(J108&lt;=Dashboard!$I$30,"TIER 5","TIER 6"),IF(J108&gt;Dashboard!$H$31,IF(J108&lt;=Dashboard!$I$31,"TIER 6","TIER 6"),"TIER 6")))))))</f>
        <v>TIER 1</v>
      </c>
      <c r="L108" s="14">
        <f>$J108*Dashboard!$J$37</f>
        <v>177409.66593807068</v>
      </c>
      <c r="M108" s="14">
        <f>$J108*Dashboard!$J$38</f>
        <v>269662.69222586742</v>
      </c>
      <c r="N108" s="14">
        <f>$J108*Dashboard!$J$39</f>
        <v>1064457.995628424</v>
      </c>
      <c r="O108" s="14">
        <f>$J108*Dashboard!$J$40</f>
        <v>2036662.9649690515</v>
      </c>
      <c r="P108" s="14">
        <f>H108*(1+Dashboard!$L$19)^(Dashboard!$K$36-2019)</f>
        <v>3140500.4592123553</v>
      </c>
      <c r="Q108" s="14">
        <f>I108*(1+Dashboard!$L$20)^(Dashboard!$K$36-2019)</f>
        <v>906510.59515830176</v>
      </c>
      <c r="R108" s="14">
        <f>J108*(1+Dashboard!$L$18)^(Dashboard!$K$36-2019)</f>
        <v>3729186.8377159182</v>
      </c>
      <c r="S108" s="1" t="str">
        <f>IF(R108&gt;Dashboard!$K$26,"Metro",IF(R108&gt;Dashboard!$J$26,IF(R108&lt;=Dashboard!$K$26,"TIER 1","TIER 6"),IF(R108&gt;Dashboard!$J$27,IF(R108&lt;=Dashboard!$K$27,"TIER 2","TIER 6"),IF(R108&gt;Dashboard!$J$28,IF(R108&lt;=Dashboard!$K$28,"TIER 3","TIER 6"),IF(R108&gt;Dashboard!$J$29,IF(R108&lt;=Dashboard!$K$29,"TIER 4","TIER 6"),IF(R108&gt;Dashboard!$J$30,IF(R108&lt;=Dashboard!$K$30,"TIER 5","TIER 6"),IF(R108&gt;Dashboard!$J$31,IF(R108&lt;=Dashboard!$K$31,"TIER 6","TIER 6"),"TIER 6")))))))</f>
        <v>TIER 1</v>
      </c>
      <c r="T108" s="14">
        <f>$R108*Dashboard!$K$37</f>
        <v>372918.68377159187</v>
      </c>
      <c r="U108" s="14">
        <f>$R108*Dashboard!$K$38</f>
        <v>559378.02565738768</v>
      </c>
      <c r="V108" s="14">
        <f>$R108*Dashboard!$K$39</f>
        <v>932296.70942897955</v>
      </c>
      <c r="W108" s="14">
        <f>$R108*Dashboard!$K$40</f>
        <v>1864593.4188579591</v>
      </c>
    </row>
    <row r="109" spans="3:23" x14ac:dyDescent="0.55000000000000004">
      <c r="C109" s="1" t="s">
        <v>294</v>
      </c>
      <c r="D109" s="1" t="s">
        <v>101</v>
      </c>
      <c r="E109" s="14">
        <v>343005</v>
      </c>
      <c r="F109" s="14">
        <v>2921614</v>
      </c>
      <c r="G109" s="14">
        <v>3264619</v>
      </c>
      <c r="H109" s="14">
        <f>E109*(1+Dashboard!$K$19)^(Dashboard!$J$36-2011)</f>
        <v>401885.02598068211</v>
      </c>
      <c r="I109" s="14">
        <f>F109*(1+Dashboard!$K$20)^(Dashboard!$J$36-2011)</f>
        <v>3046340.8971516043</v>
      </c>
      <c r="J109" s="14">
        <f>G109*(1+Dashboard!$K$18)^(Dashboard!$J$36-2011)</f>
        <v>3535114.5754708378</v>
      </c>
      <c r="K109" s="1" t="str">
        <f>IF(J109&gt;Dashboard!$I$26,"Metro",IF(J109&gt;Dashboard!$H$26,IF(J109&lt;=Dashboard!$I$26,"TIER 1","TIER 6"),IF(J109&gt;Dashboard!$H$27,IF(J109&lt;=Dashboard!$I$27,"TIER 2","TIER 6"),IF(J109&gt;Dashboard!$H$28,IF(J109&lt;=Dashboard!$I$28,"TIER 3","TIER 6"),IF(J109&gt;Dashboard!$H$29,IF(J109&lt;=Dashboard!$I$29,"TIER 4","TIER 6"),IF(J109&gt;Dashboard!$H$30,IF(J109&lt;=Dashboard!$I$30,"TIER 5","TIER 6"),IF(J109&gt;Dashboard!$H$31,IF(J109&lt;=Dashboard!$I$31,"TIER 6","TIER 6"),"TIER 6")))))))</f>
        <v>TIER 1</v>
      </c>
      <c r="L109" s="14">
        <f>$J109*Dashboard!$J$37</f>
        <v>176755.72877354189</v>
      </c>
      <c r="M109" s="14">
        <f>$J109*Dashboard!$J$38</f>
        <v>268668.70773578365</v>
      </c>
      <c r="N109" s="14">
        <f>$J109*Dashboard!$J$39</f>
        <v>1060534.3726412512</v>
      </c>
      <c r="O109" s="14">
        <f>$J109*Dashboard!$J$40</f>
        <v>2029155.7663202612</v>
      </c>
      <c r="P109" s="14">
        <f>H109*(1+Dashboard!$L$19)^(Dashboard!$K$36-2019)</f>
        <v>443713.54227880441</v>
      </c>
      <c r="Q109" s="14">
        <f>I109*(1+Dashboard!$L$20)^(Dashboard!$K$36-2019)</f>
        <v>3119565.9372839513</v>
      </c>
      <c r="R109" s="14">
        <f>J109*(1+Dashboard!$L$18)^(Dashboard!$K$36-2019)</f>
        <v>3715440.947074845</v>
      </c>
      <c r="S109" s="1" t="str">
        <f>IF(R109&gt;Dashboard!$K$26,"Metro",IF(R109&gt;Dashboard!$J$26,IF(R109&lt;=Dashboard!$K$26,"TIER 1","TIER 6"),IF(R109&gt;Dashboard!$J$27,IF(R109&lt;=Dashboard!$K$27,"TIER 2","TIER 6"),IF(R109&gt;Dashboard!$J$28,IF(R109&lt;=Dashboard!$K$28,"TIER 3","TIER 6"),IF(R109&gt;Dashboard!$J$29,IF(R109&lt;=Dashboard!$K$29,"TIER 4","TIER 6"),IF(R109&gt;Dashboard!$J$30,IF(R109&lt;=Dashboard!$K$30,"TIER 5","TIER 6"),IF(R109&gt;Dashboard!$J$31,IF(R109&lt;=Dashboard!$K$31,"TIER 6","TIER 6"),"TIER 6")))))))</f>
        <v>TIER 1</v>
      </c>
      <c r="T109" s="14">
        <f>$R109*Dashboard!$K$37</f>
        <v>371544.09470748453</v>
      </c>
      <c r="U109" s="14">
        <f>$R109*Dashboard!$K$38</f>
        <v>557316.14206122677</v>
      </c>
      <c r="V109" s="14">
        <f>$R109*Dashboard!$K$39</f>
        <v>928860.23676871124</v>
      </c>
      <c r="W109" s="14">
        <f>$R109*Dashboard!$K$40</f>
        <v>1857720.4735374225</v>
      </c>
    </row>
    <row r="110" spans="3:23" x14ac:dyDescent="0.55000000000000004">
      <c r="C110" s="1" t="s">
        <v>611</v>
      </c>
      <c r="D110" s="1" t="s">
        <v>617</v>
      </c>
      <c r="E110" s="14">
        <v>330803</v>
      </c>
      <c r="F110" s="14">
        <v>2929896</v>
      </c>
      <c r="G110" s="14">
        <v>3260699</v>
      </c>
      <c r="H110" s="14">
        <f>E110*(1+Dashboard!$K$19)^(Dashboard!$J$36-2011)</f>
        <v>387588.43821369245</v>
      </c>
      <c r="I110" s="14">
        <f>F110*(1+Dashboard!$K$20)^(Dashboard!$J$36-2011)</f>
        <v>3054976.4647899745</v>
      </c>
      <c r="J110" s="14">
        <f>G110*(1+Dashboard!$K$18)^(Dashboard!$J$36-2011)</f>
        <v>3530869.7771847756</v>
      </c>
      <c r="K110" s="1" t="str">
        <f>IF(J110&gt;Dashboard!$I$26,"Metro",IF(J110&gt;Dashboard!$H$26,IF(J110&lt;=Dashboard!$I$26,"TIER 1","TIER 6"),IF(J110&gt;Dashboard!$H$27,IF(J110&lt;=Dashboard!$I$27,"TIER 2","TIER 6"),IF(J110&gt;Dashboard!$H$28,IF(J110&lt;=Dashboard!$I$28,"TIER 3","TIER 6"),IF(J110&gt;Dashboard!$H$29,IF(J110&lt;=Dashboard!$I$29,"TIER 4","TIER 6"),IF(J110&gt;Dashboard!$H$30,IF(J110&lt;=Dashboard!$I$30,"TIER 5","TIER 6"),IF(J110&gt;Dashboard!$H$31,IF(J110&lt;=Dashboard!$I$31,"TIER 6","TIER 6"),"TIER 6")))))))</f>
        <v>TIER 1</v>
      </c>
      <c r="L110" s="14">
        <f>$J110*Dashboard!$J$37</f>
        <v>176543.4888592388</v>
      </c>
      <c r="M110" s="14">
        <f>$J110*Dashboard!$J$38</f>
        <v>268346.10306604294</v>
      </c>
      <c r="N110" s="14">
        <f>$J110*Dashboard!$J$39</f>
        <v>1059260.9331554326</v>
      </c>
      <c r="O110" s="14">
        <f>$J110*Dashboard!$J$40</f>
        <v>2026719.2521040614</v>
      </c>
      <c r="P110" s="14">
        <f>H110*(1+Dashboard!$L$19)^(Dashboard!$K$36-2019)</f>
        <v>427928.95417400717</v>
      </c>
      <c r="Q110" s="14">
        <f>I110*(1+Dashboard!$L$20)^(Dashboard!$K$36-2019)</f>
        <v>3128409.078469811</v>
      </c>
      <c r="R110" s="14">
        <f>J110*(1+Dashboard!$L$18)^(Dashboard!$K$36-2019)</f>
        <v>3710979.6214155466</v>
      </c>
      <c r="S110" s="1" t="str">
        <f>IF(R110&gt;Dashboard!$K$26,"Metro",IF(R110&gt;Dashboard!$J$26,IF(R110&lt;=Dashboard!$K$26,"TIER 1","TIER 6"),IF(R110&gt;Dashboard!$J$27,IF(R110&lt;=Dashboard!$K$27,"TIER 2","TIER 6"),IF(R110&gt;Dashboard!$J$28,IF(R110&lt;=Dashboard!$K$28,"TIER 3","TIER 6"),IF(R110&gt;Dashboard!$J$29,IF(R110&lt;=Dashboard!$K$29,"TIER 4","TIER 6"),IF(R110&gt;Dashboard!$J$30,IF(R110&lt;=Dashboard!$K$30,"TIER 5","TIER 6"),IF(R110&gt;Dashboard!$J$31,IF(R110&lt;=Dashboard!$K$31,"TIER 6","TIER 6"),"TIER 6")))))))</f>
        <v>TIER 1</v>
      </c>
      <c r="T110" s="14">
        <f>$R110*Dashboard!$K$37</f>
        <v>371097.96214155469</v>
      </c>
      <c r="U110" s="14">
        <f>$R110*Dashboard!$K$38</f>
        <v>556646.94321233197</v>
      </c>
      <c r="V110" s="14">
        <f>$R110*Dashboard!$K$39</f>
        <v>927744.90535388666</v>
      </c>
      <c r="W110" s="14">
        <f>$R110*Dashboard!$K$40</f>
        <v>1855489.8107077733</v>
      </c>
    </row>
    <row r="111" spans="3:23" x14ac:dyDescent="0.55000000000000004">
      <c r="C111" s="1" t="s">
        <v>611</v>
      </c>
      <c r="D111" s="1" t="s">
        <v>223</v>
      </c>
      <c r="E111" s="14">
        <v>304109</v>
      </c>
      <c r="F111" s="14">
        <v>2935665</v>
      </c>
      <c r="G111" s="14">
        <v>3239774</v>
      </c>
      <c r="H111" s="14">
        <f>E111*(1+Dashboard!$K$19)^(Dashboard!$J$36-2011)</f>
        <v>356312.16269721795</v>
      </c>
      <c r="I111" s="14">
        <f>F111*(1+Dashboard!$K$20)^(Dashboard!$J$36-2011)</f>
        <v>3060991.7497097715</v>
      </c>
      <c r="J111" s="14">
        <f>G111*(1+Dashboard!$K$18)^(Dashboard!$J$36-2011)</f>
        <v>3508211.0006195079</v>
      </c>
      <c r="K111" s="1" t="str">
        <f>IF(J111&gt;Dashboard!$I$26,"Metro",IF(J111&gt;Dashboard!$H$26,IF(J111&lt;=Dashboard!$I$26,"TIER 1","TIER 6"),IF(J111&gt;Dashboard!$H$27,IF(J111&lt;=Dashboard!$I$27,"TIER 2","TIER 6"),IF(J111&gt;Dashboard!$H$28,IF(J111&lt;=Dashboard!$I$28,"TIER 3","TIER 6"),IF(J111&gt;Dashboard!$H$29,IF(J111&lt;=Dashboard!$I$29,"TIER 4","TIER 6"),IF(J111&gt;Dashboard!$H$30,IF(J111&lt;=Dashboard!$I$30,"TIER 5","TIER 6"),IF(J111&gt;Dashboard!$H$31,IF(J111&lt;=Dashboard!$I$31,"TIER 6","TIER 6"),"TIER 6")))))))</f>
        <v>TIER 1</v>
      </c>
      <c r="L111" s="14">
        <f>$J111*Dashboard!$J$37</f>
        <v>175410.5500309754</v>
      </c>
      <c r="M111" s="14">
        <f>$J111*Dashboard!$J$38</f>
        <v>266624.03604708257</v>
      </c>
      <c r="N111" s="14">
        <f>$J111*Dashboard!$J$39</f>
        <v>1052463.3001858522</v>
      </c>
      <c r="O111" s="14">
        <f>$J111*Dashboard!$J$40</f>
        <v>2013713.1143555976</v>
      </c>
      <c r="P111" s="14">
        <f>H111*(1+Dashboard!$L$19)^(Dashboard!$K$36-2019)</f>
        <v>393397.41878067347</v>
      </c>
      <c r="Q111" s="14">
        <f>I111*(1+Dashboard!$L$20)^(Dashboard!$K$36-2019)</f>
        <v>3134568.9530775421</v>
      </c>
      <c r="R111" s="14">
        <f>J111*(1+Dashboard!$L$18)^(Dashboard!$K$36-2019)</f>
        <v>3687165.0195224797</v>
      </c>
      <c r="S111" s="1" t="str">
        <f>IF(R111&gt;Dashboard!$K$26,"Metro",IF(R111&gt;Dashboard!$J$26,IF(R111&lt;=Dashboard!$K$26,"TIER 1","TIER 6"),IF(R111&gt;Dashboard!$J$27,IF(R111&lt;=Dashboard!$K$27,"TIER 2","TIER 6"),IF(R111&gt;Dashboard!$J$28,IF(R111&lt;=Dashboard!$K$28,"TIER 3","TIER 6"),IF(R111&gt;Dashboard!$J$29,IF(R111&lt;=Dashboard!$K$29,"TIER 4","TIER 6"),IF(R111&gt;Dashboard!$J$30,IF(R111&lt;=Dashboard!$K$30,"TIER 5","TIER 6"),IF(R111&gt;Dashboard!$J$31,IF(R111&lt;=Dashboard!$K$31,"TIER 6","TIER 6"),"TIER 6")))))))</f>
        <v>TIER 1</v>
      </c>
      <c r="T111" s="14">
        <f>$R111*Dashboard!$K$37</f>
        <v>368716.50195224799</v>
      </c>
      <c r="U111" s="14">
        <f>$R111*Dashboard!$K$38</f>
        <v>553074.75292837189</v>
      </c>
      <c r="V111" s="14">
        <f>$R111*Dashboard!$K$39</f>
        <v>921791.25488061993</v>
      </c>
      <c r="W111" s="14">
        <f>$R111*Dashboard!$K$40</f>
        <v>1843582.5097612399</v>
      </c>
    </row>
    <row r="112" spans="3:23" x14ac:dyDescent="0.55000000000000004">
      <c r="C112" s="1" t="s">
        <v>611</v>
      </c>
      <c r="D112" s="1" t="s">
        <v>580</v>
      </c>
      <c r="E112" s="14">
        <v>175242</v>
      </c>
      <c r="F112" s="14">
        <v>3033899</v>
      </c>
      <c r="G112" s="14">
        <v>3209141</v>
      </c>
      <c r="H112" s="14">
        <f>E112*(1+Dashboard!$K$19)^(Dashboard!$J$36-2011)</f>
        <v>205323.93324559901</v>
      </c>
      <c r="I112" s="14">
        <f>F112*(1+Dashboard!$K$20)^(Dashboard!$J$36-2011)</f>
        <v>3163419.4666124117</v>
      </c>
      <c r="J112" s="14">
        <f>G112*(1+Dashboard!$K$18)^(Dashboard!$J$36-2011)</f>
        <v>3475039.8511560028</v>
      </c>
      <c r="K112" s="1" t="str">
        <f>IF(J112&gt;Dashboard!$I$26,"Metro",IF(J112&gt;Dashboard!$H$26,IF(J112&lt;=Dashboard!$I$26,"TIER 1","TIER 6"),IF(J112&gt;Dashboard!$H$27,IF(J112&lt;=Dashboard!$I$27,"TIER 2","TIER 6"),IF(J112&gt;Dashboard!$H$28,IF(J112&lt;=Dashboard!$I$28,"TIER 3","TIER 6"),IF(J112&gt;Dashboard!$H$29,IF(J112&lt;=Dashboard!$I$29,"TIER 4","TIER 6"),IF(J112&gt;Dashboard!$H$30,IF(J112&lt;=Dashboard!$I$30,"TIER 5","TIER 6"),IF(J112&gt;Dashboard!$H$31,IF(J112&lt;=Dashboard!$I$31,"TIER 6","TIER 6"),"TIER 6")))))))</f>
        <v>TIER 1</v>
      </c>
      <c r="L112" s="14">
        <f>$J112*Dashboard!$J$37</f>
        <v>173751.99255780014</v>
      </c>
      <c r="M112" s="14">
        <f>$J112*Dashboard!$J$38</f>
        <v>264103.02868785622</v>
      </c>
      <c r="N112" s="14">
        <f>$J112*Dashboard!$J$39</f>
        <v>1042511.9553468009</v>
      </c>
      <c r="O112" s="14">
        <f>$J112*Dashboard!$J$40</f>
        <v>1994672.8745635459</v>
      </c>
      <c r="P112" s="14">
        <f>H112*(1+Dashboard!$L$19)^(Dashboard!$K$36-2019)</f>
        <v>226694.21313398413</v>
      </c>
      <c r="Q112" s="14">
        <f>I112*(1+Dashboard!$L$20)^(Dashboard!$K$36-2019)</f>
        <v>3239458.7298526913</v>
      </c>
      <c r="R112" s="14">
        <f>J112*(1+Dashboard!$L$18)^(Dashboard!$K$36-2019)</f>
        <v>3652301.8080629669</v>
      </c>
      <c r="S112" s="1" t="str">
        <f>IF(R112&gt;Dashboard!$K$26,"Metro",IF(R112&gt;Dashboard!$J$26,IF(R112&lt;=Dashboard!$K$26,"TIER 1","TIER 6"),IF(R112&gt;Dashboard!$J$27,IF(R112&lt;=Dashboard!$K$27,"TIER 2","TIER 6"),IF(R112&gt;Dashboard!$J$28,IF(R112&lt;=Dashboard!$K$28,"TIER 3","TIER 6"),IF(R112&gt;Dashboard!$J$29,IF(R112&lt;=Dashboard!$K$29,"TIER 4","TIER 6"),IF(R112&gt;Dashboard!$J$30,IF(R112&lt;=Dashboard!$K$30,"TIER 5","TIER 6"),IF(R112&gt;Dashboard!$J$31,IF(R112&lt;=Dashboard!$K$31,"TIER 6","TIER 6"),"TIER 6")))))))</f>
        <v>TIER 1</v>
      </c>
      <c r="T112" s="14">
        <f>$R112*Dashboard!$K$37</f>
        <v>365230.1808062967</v>
      </c>
      <c r="U112" s="14">
        <f>$R112*Dashboard!$K$38</f>
        <v>547845.27120944497</v>
      </c>
      <c r="V112" s="14">
        <f>$R112*Dashboard!$K$39</f>
        <v>913075.45201574173</v>
      </c>
      <c r="W112" s="14">
        <f>$R112*Dashboard!$K$40</f>
        <v>1826150.9040314835</v>
      </c>
    </row>
    <row r="113" spans="3:23" x14ac:dyDescent="0.55000000000000004">
      <c r="C113" s="1" t="s">
        <v>432</v>
      </c>
      <c r="D113" s="1" t="s">
        <v>15</v>
      </c>
      <c r="E113" s="14">
        <v>2096406</v>
      </c>
      <c r="F113" s="14">
        <v>1024794</v>
      </c>
      <c r="G113" s="14">
        <v>3121200</v>
      </c>
      <c r="H113" s="14">
        <f>E113*(1+Dashboard!$K$19)^(Dashboard!$J$36-2011)</f>
        <v>2456273.7562894356</v>
      </c>
      <c r="I113" s="14">
        <f>F113*(1+Dashboard!$K$20)^(Dashboard!$J$36-2011)</f>
        <v>1068543.5767201215</v>
      </c>
      <c r="J113" s="14">
        <f>G113*(1+Dashboard!$K$18)^(Dashboard!$J$36-2011)</f>
        <v>3379812.349606364</v>
      </c>
      <c r="K113" s="1" t="str">
        <f>IF(J113&gt;Dashboard!$I$26,"Metro",IF(J113&gt;Dashboard!$H$26,IF(J113&lt;=Dashboard!$I$26,"TIER 1","TIER 6"),IF(J113&gt;Dashboard!$H$27,IF(J113&lt;=Dashboard!$I$27,"TIER 2","TIER 6"),IF(J113&gt;Dashboard!$H$28,IF(J113&lt;=Dashboard!$I$28,"TIER 3","TIER 6"),IF(J113&gt;Dashboard!$H$29,IF(J113&lt;=Dashboard!$I$29,"TIER 4","TIER 6"),IF(J113&gt;Dashboard!$H$30,IF(J113&lt;=Dashboard!$I$30,"TIER 5","TIER 6"),IF(J113&gt;Dashboard!$H$31,IF(J113&lt;=Dashboard!$I$31,"TIER 6","TIER 6"),"TIER 6")))))))</f>
        <v>TIER 1</v>
      </c>
      <c r="L113" s="14">
        <f>$J113*Dashboard!$J$37</f>
        <v>168990.61748031821</v>
      </c>
      <c r="M113" s="14">
        <f>$J113*Dashboard!$J$38</f>
        <v>256865.73857008366</v>
      </c>
      <c r="N113" s="14">
        <f>$J113*Dashboard!$J$39</f>
        <v>1013943.7048819092</v>
      </c>
      <c r="O113" s="14">
        <f>$J113*Dashboard!$J$40</f>
        <v>1940012.2886740533</v>
      </c>
      <c r="P113" s="14">
        <f>H113*(1+Dashboard!$L$19)^(Dashboard!$K$36-2019)</f>
        <v>2711924.7017231211</v>
      </c>
      <c r="Q113" s="14">
        <f>I113*(1+Dashboard!$L$20)^(Dashboard!$K$36-2019)</f>
        <v>1094228.209179231</v>
      </c>
      <c r="R113" s="14">
        <f>J113*(1+Dashboard!$L$18)^(Dashboard!$K$36-2019)</f>
        <v>3552216.7468883833</v>
      </c>
      <c r="S113" s="1" t="str">
        <f>IF(R113&gt;Dashboard!$K$26,"Metro",IF(R113&gt;Dashboard!$J$26,IF(R113&lt;=Dashboard!$K$26,"TIER 1","TIER 6"),IF(R113&gt;Dashboard!$J$27,IF(R113&lt;=Dashboard!$K$27,"TIER 2","TIER 6"),IF(R113&gt;Dashboard!$J$28,IF(R113&lt;=Dashboard!$K$28,"TIER 3","TIER 6"),IF(R113&gt;Dashboard!$J$29,IF(R113&lt;=Dashboard!$K$29,"TIER 4","TIER 6"),IF(R113&gt;Dashboard!$J$30,IF(R113&lt;=Dashboard!$K$30,"TIER 5","TIER 6"),IF(R113&gt;Dashboard!$J$31,IF(R113&lt;=Dashboard!$K$31,"TIER 6","TIER 6"),"TIER 6")))))))</f>
        <v>TIER 1</v>
      </c>
      <c r="T113" s="14">
        <f>$R113*Dashboard!$K$37</f>
        <v>355221.67468883836</v>
      </c>
      <c r="U113" s="14">
        <f>$R113*Dashboard!$K$38</f>
        <v>532832.51203325752</v>
      </c>
      <c r="V113" s="14">
        <f>$R113*Dashboard!$K$39</f>
        <v>888054.18672209582</v>
      </c>
      <c r="W113" s="14">
        <f>$R113*Dashboard!$K$40</f>
        <v>1776108.3734441916</v>
      </c>
    </row>
    <row r="114" spans="3:23" x14ac:dyDescent="0.55000000000000004">
      <c r="C114" s="1" t="s">
        <v>341</v>
      </c>
      <c r="D114" s="1" t="s">
        <v>344</v>
      </c>
      <c r="E114" s="14">
        <v>414915</v>
      </c>
      <c r="F114" s="14">
        <v>2705591</v>
      </c>
      <c r="G114" s="14">
        <v>3120506</v>
      </c>
      <c r="H114" s="14">
        <f>E114*(1+Dashboard!$K$19)^(Dashboard!$J$36-2011)</f>
        <v>486139.05206855497</v>
      </c>
      <c r="I114" s="14">
        <f>F114*(1+Dashboard!$K$20)^(Dashboard!$J$36-2011)</f>
        <v>2821095.6390082007</v>
      </c>
      <c r="J114" s="14">
        <f>G114*(1+Dashboard!$K$18)^(Dashboard!$J$36-2011)</f>
        <v>3379060.847052658</v>
      </c>
      <c r="K114" s="1" t="str">
        <f>IF(J114&gt;Dashboard!$I$26,"Metro",IF(J114&gt;Dashboard!$H$26,IF(J114&lt;=Dashboard!$I$26,"TIER 1","TIER 6"),IF(J114&gt;Dashboard!$H$27,IF(J114&lt;=Dashboard!$I$27,"TIER 2","TIER 6"),IF(J114&gt;Dashboard!$H$28,IF(J114&lt;=Dashboard!$I$28,"TIER 3","TIER 6"),IF(J114&gt;Dashboard!$H$29,IF(J114&lt;=Dashboard!$I$29,"TIER 4","TIER 6"),IF(J114&gt;Dashboard!$H$30,IF(J114&lt;=Dashboard!$I$30,"TIER 5","TIER 6"),IF(J114&gt;Dashboard!$H$31,IF(J114&lt;=Dashboard!$I$31,"TIER 6","TIER 6"),"TIER 6")))))))</f>
        <v>TIER 1</v>
      </c>
      <c r="L114" s="14">
        <f>$J114*Dashboard!$J$37</f>
        <v>168953.04235263291</v>
      </c>
      <c r="M114" s="14">
        <f>$J114*Dashboard!$J$38</f>
        <v>256808.624376002</v>
      </c>
      <c r="N114" s="14">
        <f>$J114*Dashboard!$J$39</f>
        <v>1013718.2541157973</v>
      </c>
      <c r="O114" s="14">
        <f>$J114*Dashboard!$J$40</f>
        <v>1939580.926208226</v>
      </c>
      <c r="P114" s="14">
        <f>H114*(1+Dashboard!$L$19)^(Dashboard!$K$36-2019)</f>
        <v>536736.79507473682</v>
      </c>
      <c r="Q114" s="14">
        <f>I114*(1+Dashboard!$L$20)^(Dashboard!$K$36-2019)</f>
        <v>2888906.4482241739</v>
      </c>
      <c r="R114" s="14">
        <f>J114*(1+Dashboard!$L$18)^(Dashboard!$K$36-2019)</f>
        <v>3551426.9101517624</v>
      </c>
      <c r="S114" s="1" t="str">
        <f>IF(R114&gt;Dashboard!$K$26,"Metro",IF(R114&gt;Dashboard!$J$26,IF(R114&lt;=Dashboard!$K$26,"TIER 1","TIER 6"),IF(R114&gt;Dashboard!$J$27,IF(R114&lt;=Dashboard!$K$27,"TIER 2","TIER 6"),IF(R114&gt;Dashboard!$J$28,IF(R114&lt;=Dashboard!$K$28,"TIER 3","TIER 6"),IF(R114&gt;Dashboard!$J$29,IF(R114&lt;=Dashboard!$K$29,"TIER 4","TIER 6"),IF(R114&gt;Dashboard!$J$30,IF(R114&lt;=Dashboard!$K$30,"TIER 5","TIER 6"),IF(R114&gt;Dashboard!$J$31,IF(R114&lt;=Dashboard!$K$31,"TIER 6","TIER 6"),"TIER 6")))))))</f>
        <v>TIER 1</v>
      </c>
      <c r="T114" s="14">
        <f>$R114*Dashboard!$K$37</f>
        <v>355142.69101517624</v>
      </c>
      <c r="U114" s="14">
        <f>$R114*Dashboard!$K$38</f>
        <v>532714.03652276436</v>
      </c>
      <c r="V114" s="14">
        <f>$R114*Dashboard!$K$39</f>
        <v>887856.72753794061</v>
      </c>
      <c r="W114" s="14">
        <f>$R114*Dashboard!$K$40</f>
        <v>1775713.4550758812</v>
      </c>
    </row>
    <row r="115" spans="3:23" x14ac:dyDescent="0.55000000000000004">
      <c r="C115" s="1" t="s">
        <v>611</v>
      </c>
      <c r="D115" s="1" t="s">
        <v>158</v>
      </c>
      <c r="E115" s="14">
        <v>531646</v>
      </c>
      <c r="F115" s="14">
        <v>2576721</v>
      </c>
      <c r="G115" s="14">
        <v>3108367</v>
      </c>
      <c r="H115" s="14">
        <f>E115*(1+Dashboard!$K$19)^(Dashboard!$J$36-2011)</f>
        <v>622908.02327233041</v>
      </c>
      <c r="I115" s="14">
        <f>F115*(1+Dashboard!$K$20)^(Dashboard!$J$36-2011)</f>
        <v>2686724.037757684</v>
      </c>
      <c r="J115" s="14">
        <f>G115*(1+Dashboard!$K$18)^(Dashboard!$J$36-2011)</f>
        <v>3365916.0495030386</v>
      </c>
      <c r="K115" s="1" t="str">
        <f>IF(J115&gt;Dashboard!$I$26,"Metro",IF(J115&gt;Dashboard!$H$26,IF(J115&lt;=Dashboard!$I$26,"TIER 1","TIER 6"),IF(J115&gt;Dashboard!$H$27,IF(J115&lt;=Dashboard!$I$27,"TIER 2","TIER 6"),IF(J115&gt;Dashboard!$H$28,IF(J115&lt;=Dashboard!$I$28,"TIER 3","TIER 6"),IF(J115&gt;Dashboard!$H$29,IF(J115&lt;=Dashboard!$I$29,"TIER 4","TIER 6"),IF(J115&gt;Dashboard!$H$30,IF(J115&lt;=Dashboard!$I$30,"TIER 5","TIER 6"),IF(J115&gt;Dashboard!$H$31,IF(J115&lt;=Dashboard!$I$31,"TIER 6","TIER 6"),"TIER 6")))))))</f>
        <v>TIER 1</v>
      </c>
      <c r="L115" s="14">
        <f>$J115*Dashboard!$J$37</f>
        <v>168295.80247515196</v>
      </c>
      <c r="M115" s="14">
        <f>$J115*Dashboard!$J$38</f>
        <v>255809.61976223093</v>
      </c>
      <c r="N115" s="14">
        <f>$J115*Dashboard!$J$39</f>
        <v>1009774.8148509115</v>
      </c>
      <c r="O115" s="14">
        <f>$J115*Dashboard!$J$40</f>
        <v>1932035.8124147444</v>
      </c>
      <c r="P115" s="14">
        <f>H115*(1+Dashboard!$L$19)^(Dashboard!$K$36-2019)</f>
        <v>687740.7906542389</v>
      </c>
      <c r="Q115" s="14">
        <f>I115*(1+Dashboard!$L$20)^(Dashboard!$K$36-2019)</f>
        <v>2751304.9504432273</v>
      </c>
      <c r="R115" s="14">
        <f>J115*(1+Dashboard!$L$18)^(Dashboard!$K$36-2019)</f>
        <v>3537611.5958205825</v>
      </c>
      <c r="S115" s="1" t="str">
        <f>IF(R115&gt;Dashboard!$K$26,"Metro",IF(R115&gt;Dashboard!$J$26,IF(R115&lt;=Dashboard!$K$26,"TIER 1","TIER 6"),IF(R115&gt;Dashboard!$J$27,IF(R115&lt;=Dashboard!$K$27,"TIER 2","TIER 6"),IF(R115&gt;Dashboard!$J$28,IF(R115&lt;=Dashboard!$K$28,"TIER 3","TIER 6"),IF(R115&gt;Dashboard!$J$29,IF(R115&lt;=Dashboard!$K$29,"TIER 4","TIER 6"),IF(R115&gt;Dashboard!$J$30,IF(R115&lt;=Dashboard!$K$30,"TIER 5","TIER 6"),IF(R115&gt;Dashboard!$J$31,IF(R115&lt;=Dashboard!$K$31,"TIER 6","TIER 6"),"TIER 6")))))))</f>
        <v>TIER 1</v>
      </c>
      <c r="T115" s="14">
        <f>$R115*Dashboard!$K$37</f>
        <v>353761.15958205826</v>
      </c>
      <c r="U115" s="14">
        <f>$R115*Dashboard!$K$38</f>
        <v>530641.7393730873</v>
      </c>
      <c r="V115" s="14">
        <f>$R115*Dashboard!$K$39</f>
        <v>884402.89895514562</v>
      </c>
      <c r="W115" s="14">
        <f>$R115*Dashboard!$K$40</f>
        <v>1768805.7979102912</v>
      </c>
    </row>
    <row r="116" spans="3:23" x14ac:dyDescent="0.55000000000000004">
      <c r="C116" s="1" t="s">
        <v>611</v>
      </c>
      <c r="D116" s="1" t="s">
        <v>204</v>
      </c>
      <c r="E116" s="14">
        <v>316803</v>
      </c>
      <c r="F116" s="14">
        <v>2784143</v>
      </c>
      <c r="G116" s="14">
        <v>3100946</v>
      </c>
      <c r="H116" s="14">
        <f>E116*(1+Dashboard!$K$19)^(Dashboard!$J$36-2011)</f>
        <v>371185.20687966072</v>
      </c>
      <c r="I116" s="14">
        <f>F116*(1+Dashboard!$K$20)^(Dashboard!$J$36-2011)</f>
        <v>2903001.1098038135</v>
      </c>
      <c r="J116" s="14">
        <f>G116*(1+Dashboard!$K$18)^(Dashboard!$J$36-2011)</f>
        <v>3357880.1698905728</v>
      </c>
      <c r="K116" s="1" t="str">
        <f>IF(J116&gt;Dashboard!$I$26,"Metro",IF(J116&gt;Dashboard!$H$26,IF(J116&lt;=Dashboard!$I$26,"TIER 1","TIER 6"),IF(J116&gt;Dashboard!$H$27,IF(J116&lt;=Dashboard!$I$27,"TIER 2","TIER 6"),IF(J116&gt;Dashboard!$H$28,IF(J116&lt;=Dashboard!$I$28,"TIER 3","TIER 6"),IF(J116&gt;Dashboard!$H$29,IF(J116&lt;=Dashboard!$I$29,"TIER 4","TIER 6"),IF(J116&gt;Dashboard!$H$30,IF(J116&lt;=Dashboard!$I$30,"TIER 5","TIER 6"),IF(J116&gt;Dashboard!$H$31,IF(J116&lt;=Dashboard!$I$31,"TIER 6","TIER 6"),"TIER 6")))))))</f>
        <v>TIER 1</v>
      </c>
      <c r="L116" s="14">
        <f>$J116*Dashboard!$J$37</f>
        <v>167894.00849452865</v>
      </c>
      <c r="M116" s="14">
        <f>$J116*Dashboard!$J$38</f>
        <v>255198.89291168354</v>
      </c>
      <c r="N116" s="14">
        <f>$J116*Dashboard!$J$39</f>
        <v>1007364.0509671718</v>
      </c>
      <c r="O116" s="14">
        <f>$J116*Dashboard!$J$40</f>
        <v>1927423.217517189</v>
      </c>
      <c r="P116" s="14">
        <f>H116*(1+Dashboard!$L$19)^(Dashboard!$K$36-2019)</f>
        <v>409818.461347654</v>
      </c>
      <c r="Q116" s="14">
        <f>I116*(1+Dashboard!$L$20)^(Dashboard!$K$36-2019)</f>
        <v>2972780.6846926226</v>
      </c>
      <c r="R116" s="14">
        <f>J116*(1+Dashboard!$L$18)^(Dashboard!$K$36-2019)</f>
        <v>3529165.8055864871</v>
      </c>
      <c r="S116" s="1" t="str">
        <f>IF(R116&gt;Dashboard!$K$26,"Metro",IF(R116&gt;Dashboard!$J$26,IF(R116&lt;=Dashboard!$K$26,"TIER 1","TIER 6"),IF(R116&gt;Dashboard!$J$27,IF(R116&lt;=Dashboard!$K$27,"TIER 2","TIER 6"),IF(R116&gt;Dashboard!$J$28,IF(R116&lt;=Dashboard!$K$28,"TIER 3","TIER 6"),IF(R116&gt;Dashboard!$J$29,IF(R116&lt;=Dashboard!$K$29,"TIER 4","TIER 6"),IF(R116&gt;Dashboard!$J$30,IF(R116&lt;=Dashboard!$K$30,"TIER 5","TIER 6"),IF(R116&gt;Dashboard!$J$31,IF(R116&lt;=Dashboard!$K$31,"TIER 6","TIER 6"),"TIER 6")))))))</f>
        <v>TIER 1</v>
      </c>
      <c r="T116" s="14">
        <f>$R116*Dashboard!$K$37</f>
        <v>352916.58055864874</v>
      </c>
      <c r="U116" s="14">
        <f>$R116*Dashboard!$K$38</f>
        <v>529374.87083797308</v>
      </c>
      <c r="V116" s="14">
        <f>$R116*Dashboard!$K$39</f>
        <v>882291.45139662176</v>
      </c>
      <c r="W116" s="14">
        <f>$R116*Dashboard!$K$40</f>
        <v>1764582.9027932435</v>
      </c>
    </row>
    <row r="117" spans="3:23" x14ac:dyDescent="0.55000000000000004">
      <c r="C117" s="1" t="s">
        <v>432</v>
      </c>
      <c r="D117" s="1" t="s">
        <v>13</v>
      </c>
      <c r="E117" s="14">
        <v>2072572</v>
      </c>
      <c r="F117" s="14">
        <v>1013721</v>
      </c>
      <c r="G117" s="14">
        <v>3086293</v>
      </c>
      <c r="H117" s="14">
        <f>E117*(1+Dashboard!$K$19)^(Dashboard!$J$36-2011)</f>
        <v>2428348.4266026276</v>
      </c>
      <c r="I117" s="14">
        <f>F117*(1+Dashboard!$K$20)^(Dashboard!$J$36-2011)</f>
        <v>1056997.8582391175</v>
      </c>
      <c r="J117" s="14">
        <f>G117*(1+Dashboard!$K$18)^(Dashboard!$J$36-2011)</f>
        <v>3342013.0705830045</v>
      </c>
      <c r="K117" s="1" t="str">
        <f>IF(J117&gt;Dashboard!$I$26,"Metro",IF(J117&gt;Dashboard!$H$26,IF(J117&lt;=Dashboard!$I$26,"TIER 1","TIER 6"),IF(J117&gt;Dashboard!$H$27,IF(J117&lt;=Dashboard!$I$27,"TIER 2","TIER 6"),IF(J117&gt;Dashboard!$H$28,IF(J117&lt;=Dashboard!$I$28,"TIER 3","TIER 6"),IF(J117&gt;Dashboard!$H$29,IF(J117&lt;=Dashboard!$I$29,"TIER 4","TIER 6"),IF(J117&gt;Dashboard!$H$30,IF(J117&lt;=Dashboard!$I$30,"TIER 5","TIER 6"),IF(J117&gt;Dashboard!$H$31,IF(J117&lt;=Dashboard!$I$31,"TIER 6","TIER 6"),"TIER 6")))))))</f>
        <v>TIER 1</v>
      </c>
      <c r="L117" s="14">
        <f>$J117*Dashboard!$J$37</f>
        <v>167100.65352915024</v>
      </c>
      <c r="M117" s="14">
        <f>$J117*Dashboard!$J$38</f>
        <v>253992.99336430835</v>
      </c>
      <c r="N117" s="14">
        <f>$J117*Dashboard!$J$39</f>
        <v>1002603.9211749013</v>
      </c>
      <c r="O117" s="14">
        <f>$J117*Dashboard!$J$40</f>
        <v>1918315.5025146448</v>
      </c>
      <c r="P117" s="14">
        <f>H117*(1+Dashboard!$L$19)^(Dashboard!$K$36-2019)</f>
        <v>2681092.8812928852</v>
      </c>
      <c r="Q117" s="14">
        <f>I117*(1+Dashboard!$L$20)^(Dashboard!$K$36-2019)</f>
        <v>1082404.9657173823</v>
      </c>
      <c r="R117" s="14">
        <f>J117*(1+Dashboard!$L$18)^(Dashboard!$K$36-2019)</f>
        <v>3512489.3247482982</v>
      </c>
      <c r="S117" s="1" t="str">
        <f>IF(R117&gt;Dashboard!$K$26,"Metro",IF(R117&gt;Dashboard!$J$26,IF(R117&lt;=Dashboard!$K$26,"TIER 1","TIER 6"),IF(R117&gt;Dashboard!$J$27,IF(R117&lt;=Dashboard!$K$27,"TIER 2","TIER 6"),IF(R117&gt;Dashboard!$J$28,IF(R117&lt;=Dashboard!$K$28,"TIER 3","TIER 6"),IF(R117&gt;Dashboard!$J$29,IF(R117&lt;=Dashboard!$K$29,"TIER 4","TIER 6"),IF(R117&gt;Dashboard!$J$30,IF(R117&lt;=Dashboard!$K$30,"TIER 5","TIER 6"),IF(R117&gt;Dashboard!$J$31,IF(R117&lt;=Dashboard!$K$31,"TIER 6","TIER 6"),"TIER 6")))))))</f>
        <v>TIER 1</v>
      </c>
      <c r="T117" s="14">
        <f>$R117*Dashboard!$K$37</f>
        <v>351248.93247482984</v>
      </c>
      <c r="U117" s="14">
        <f>$R117*Dashboard!$K$38</f>
        <v>526873.3987122447</v>
      </c>
      <c r="V117" s="14">
        <f>$R117*Dashboard!$K$39</f>
        <v>878122.33118707454</v>
      </c>
      <c r="W117" s="14">
        <f>$R117*Dashboard!$K$40</f>
        <v>1756244.6623741491</v>
      </c>
    </row>
    <row r="118" spans="3:23" x14ac:dyDescent="0.55000000000000004">
      <c r="C118" s="1" t="s">
        <v>469</v>
      </c>
      <c r="D118" s="1" t="s">
        <v>0</v>
      </c>
      <c r="E118" s="14">
        <v>3085411</v>
      </c>
      <c r="F118" s="14">
        <v>0</v>
      </c>
      <c r="G118" s="14">
        <v>3085411</v>
      </c>
      <c r="H118" s="14">
        <f>E118*(1+Dashboard!$K$19)^(Dashboard!$J$36-2011)</f>
        <v>3615050.7423975812</v>
      </c>
      <c r="I118" s="14">
        <f>F118*(1+Dashboard!$K$20)^(Dashboard!$J$36-2011)</f>
        <v>0</v>
      </c>
      <c r="J118" s="14">
        <f>G118*(1+Dashboard!$K$18)^(Dashboard!$J$36-2011)</f>
        <v>3341057.9909686404</v>
      </c>
      <c r="K118" s="1" t="str">
        <f>IF(J118&gt;Dashboard!$I$26,"Metro",IF(J118&gt;Dashboard!$H$26,IF(J118&lt;=Dashboard!$I$26,"TIER 1","TIER 6"),IF(J118&gt;Dashboard!$H$27,IF(J118&lt;=Dashboard!$I$27,"TIER 2","TIER 6"),IF(J118&gt;Dashboard!$H$28,IF(J118&lt;=Dashboard!$I$28,"TIER 3","TIER 6"),IF(J118&gt;Dashboard!$H$29,IF(J118&lt;=Dashboard!$I$29,"TIER 4","TIER 6"),IF(J118&gt;Dashboard!$H$30,IF(J118&lt;=Dashboard!$I$30,"TIER 5","TIER 6"),IF(J118&gt;Dashboard!$H$31,IF(J118&lt;=Dashboard!$I$31,"TIER 6","TIER 6"),"TIER 6")))))))</f>
        <v>TIER 1</v>
      </c>
      <c r="L118" s="14">
        <f>$J118*Dashboard!$J$37</f>
        <v>167052.89954843203</v>
      </c>
      <c r="M118" s="14">
        <f>$J118*Dashboard!$J$38</f>
        <v>253920.40731361666</v>
      </c>
      <c r="N118" s="14">
        <f>$J118*Dashboard!$J$39</f>
        <v>1002317.3972905921</v>
      </c>
      <c r="O118" s="14">
        <f>$J118*Dashboard!$J$40</f>
        <v>1917767.2868159998</v>
      </c>
      <c r="P118" s="14">
        <f>H118*(1+Dashboard!$L$19)^(Dashboard!$K$36-2019)</f>
        <v>3991308.1272750776</v>
      </c>
      <c r="Q118" s="14">
        <f>I118*(1+Dashboard!$L$20)^(Dashboard!$K$36-2019)</f>
        <v>0</v>
      </c>
      <c r="R118" s="14">
        <f>J118*(1+Dashboard!$L$18)^(Dashboard!$K$36-2019)</f>
        <v>3511485.526474956</v>
      </c>
      <c r="S118" s="1" t="str">
        <f>IF(R118&gt;Dashboard!$K$26,"Metro",IF(R118&gt;Dashboard!$J$26,IF(R118&lt;=Dashboard!$K$26,"TIER 1","TIER 6"),IF(R118&gt;Dashboard!$J$27,IF(R118&lt;=Dashboard!$K$27,"TIER 2","TIER 6"),IF(R118&gt;Dashboard!$J$28,IF(R118&lt;=Dashboard!$K$28,"TIER 3","TIER 6"),IF(R118&gt;Dashboard!$J$29,IF(R118&lt;=Dashboard!$K$29,"TIER 4","TIER 6"),IF(R118&gt;Dashboard!$J$30,IF(R118&lt;=Dashboard!$K$30,"TIER 5","TIER 6"),IF(R118&gt;Dashboard!$J$31,IF(R118&lt;=Dashboard!$K$31,"TIER 6","TIER 6"),"TIER 6")))))))</f>
        <v>TIER 1</v>
      </c>
      <c r="T118" s="14">
        <f>$R118*Dashboard!$K$37</f>
        <v>351148.55264749564</v>
      </c>
      <c r="U118" s="14">
        <f>$R118*Dashboard!$K$38</f>
        <v>526722.82897124335</v>
      </c>
      <c r="V118" s="14">
        <f>$R118*Dashboard!$K$39</f>
        <v>877871.38161873899</v>
      </c>
      <c r="W118" s="14">
        <f>$R118*Dashboard!$K$40</f>
        <v>1755742.763237478</v>
      </c>
    </row>
    <row r="119" spans="3:23" x14ac:dyDescent="0.55000000000000004">
      <c r="C119" s="1" t="s">
        <v>588</v>
      </c>
      <c r="D119" s="1" t="s">
        <v>603</v>
      </c>
      <c r="E119" s="14">
        <v>1520229</v>
      </c>
      <c r="F119" s="14">
        <v>1557004</v>
      </c>
      <c r="G119" s="14">
        <v>3077233</v>
      </c>
      <c r="H119" s="14">
        <f>E119*(1+Dashboard!$K$19)^(Dashboard!$J$36-2011)</f>
        <v>1781190.569121693</v>
      </c>
      <c r="I119" s="14">
        <f>F119*(1+Dashboard!$K$20)^(Dashboard!$J$36-2011)</f>
        <v>1623474.2037204902</v>
      </c>
      <c r="J119" s="14">
        <f>G119*(1+Dashboard!$K$18)^(Dashboard!$J$36-2011)</f>
        <v>3332202.388830014</v>
      </c>
      <c r="K119" s="1" t="str">
        <f>IF(J119&gt;Dashboard!$I$26,"Metro",IF(J119&gt;Dashboard!$H$26,IF(J119&lt;=Dashboard!$I$26,"TIER 1","TIER 6"),IF(J119&gt;Dashboard!$H$27,IF(J119&lt;=Dashboard!$I$27,"TIER 2","TIER 6"),IF(J119&gt;Dashboard!$H$28,IF(J119&lt;=Dashboard!$I$28,"TIER 3","TIER 6"),IF(J119&gt;Dashboard!$H$29,IF(J119&lt;=Dashboard!$I$29,"TIER 4","TIER 6"),IF(J119&gt;Dashboard!$H$30,IF(J119&lt;=Dashboard!$I$30,"TIER 5","TIER 6"),IF(J119&gt;Dashboard!$H$31,IF(J119&lt;=Dashboard!$I$31,"TIER 6","TIER 6"),"TIER 6")))))))</f>
        <v>TIER 1</v>
      </c>
      <c r="L119" s="14">
        <f>$J119*Dashboard!$J$37</f>
        <v>166610.11944150072</v>
      </c>
      <c r="M119" s="14">
        <f>$J119*Dashboard!$J$38</f>
        <v>253247.38155108105</v>
      </c>
      <c r="N119" s="14">
        <f>$J119*Dashboard!$J$39</f>
        <v>999660.71664900414</v>
      </c>
      <c r="O119" s="14">
        <f>$J119*Dashboard!$J$40</f>
        <v>1912684.1711884283</v>
      </c>
      <c r="P119" s="14">
        <f>H119*(1+Dashboard!$L$19)^(Dashboard!$K$36-2019)</f>
        <v>1966578.3142081441</v>
      </c>
      <c r="Q119" s="14">
        <f>I119*(1+Dashboard!$L$20)^(Dashboard!$K$36-2019)</f>
        <v>1662497.7298900064</v>
      </c>
      <c r="R119" s="14">
        <f>J119*(1+Dashboard!$L$18)^(Dashboard!$K$36-2019)</f>
        <v>3502178.1996275727</v>
      </c>
      <c r="S119" s="1" t="str">
        <f>IF(R119&gt;Dashboard!$K$26,"Metro",IF(R119&gt;Dashboard!$J$26,IF(R119&lt;=Dashboard!$K$26,"TIER 1","TIER 6"),IF(R119&gt;Dashboard!$J$27,IF(R119&lt;=Dashboard!$K$27,"TIER 2","TIER 6"),IF(R119&gt;Dashboard!$J$28,IF(R119&lt;=Dashboard!$K$28,"TIER 3","TIER 6"),IF(R119&gt;Dashboard!$J$29,IF(R119&lt;=Dashboard!$K$29,"TIER 4","TIER 6"),IF(R119&gt;Dashboard!$J$30,IF(R119&lt;=Dashboard!$K$30,"TIER 5","TIER 6"),IF(R119&gt;Dashboard!$J$31,IF(R119&lt;=Dashboard!$K$31,"TIER 6","TIER 6"),"TIER 6")))))))</f>
        <v>TIER 1</v>
      </c>
      <c r="T119" s="14">
        <f>$R119*Dashboard!$K$37</f>
        <v>350217.81996275729</v>
      </c>
      <c r="U119" s="14">
        <f>$R119*Dashboard!$K$38</f>
        <v>525326.72994413588</v>
      </c>
      <c r="V119" s="14">
        <f>$R119*Dashboard!$K$39</f>
        <v>875544.54990689317</v>
      </c>
      <c r="W119" s="14">
        <f>$R119*Dashboard!$K$40</f>
        <v>1751089.0998137863</v>
      </c>
    </row>
    <row r="120" spans="3:23" x14ac:dyDescent="0.55000000000000004">
      <c r="C120" s="1" t="s">
        <v>294</v>
      </c>
      <c r="D120" s="1" t="s">
        <v>128</v>
      </c>
      <c r="E120" s="14">
        <v>273822</v>
      </c>
      <c r="F120" s="14">
        <v>2797207</v>
      </c>
      <c r="G120" s="14">
        <v>3071029</v>
      </c>
      <c r="H120" s="14">
        <f>E120*(1+Dashboard!$K$19)^(Dashboard!$J$36-2011)</f>
        <v>320826.11502480233</v>
      </c>
      <c r="I120" s="14">
        <f>F120*(1+Dashboard!$K$20)^(Dashboard!$J$36-2011)</f>
        <v>2916622.8262524572</v>
      </c>
      <c r="J120" s="14">
        <f>G120*(1+Dashboard!$K$18)^(Dashboard!$J$36-2011)</f>
        <v>3325484.3458282975</v>
      </c>
      <c r="K120" s="1" t="str">
        <f>IF(J120&gt;Dashboard!$I$26,"Metro",IF(J120&gt;Dashboard!$H$26,IF(J120&lt;=Dashboard!$I$26,"TIER 1","TIER 6"),IF(J120&gt;Dashboard!$H$27,IF(J120&lt;=Dashboard!$I$27,"TIER 2","TIER 6"),IF(J120&gt;Dashboard!$H$28,IF(J120&lt;=Dashboard!$I$28,"TIER 3","TIER 6"),IF(J120&gt;Dashboard!$H$29,IF(J120&lt;=Dashboard!$I$29,"TIER 4","TIER 6"),IF(J120&gt;Dashboard!$H$30,IF(J120&lt;=Dashboard!$I$30,"TIER 5","TIER 6"),IF(J120&gt;Dashboard!$H$31,IF(J120&lt;=Dashboard!$I$31,"TIER 6","TIER 6"),"TIER 6")))))))</f>
        <v>TIER 1</v>
      </c>
      <c r="L120" s="14">
        <f>$J120*Dashboard!$J$37</f>
        <v>166274.21729141488</v>
      </c>
      <c r="M120" s="14">
        <f>$J120*Dashboard!$J$38</f>
        <v>252736.81028295061</v>
      </c>
      <c r="N120" s="14">
        <f>$J120*Dashboard!$J$39</f>
        <v>997645.30374848924</v>
      </c>
      <c r="O120" s="14">
        <f>$J120*Dashboard!$J$40</f>
        <v>1908828.0145054429</v>
      </c>
      <c r="P120" s="14">
        <f>H120*(1+Dashboard!$L$19)^(Dashboard!$K$36-2019)</f>
        <v>354217.95476411935</v>
      </c>
      <c r="Q120" s="14">
        <f>I120*(1+Dashboard!$L$20)^(Dashboard!$K$36-2019)</f>
        <v>2986729.8269833825</v>
      </c>
      <c r="R120" s="14">
        <f>J120*(1+Dashboard!$L$18)^(Dashboard!$K$36-2019)</f>
        <v>3495117.4689157647</v>
      </c>
      <c r="S120" s="1" t="str">
        <f>IF(R120&gt;Dashboard!$K$26,"Metro",IF(R120&gt;Dashboard!$J$26,IF(R120&lt;=Dashboard!$K$26,"TIER 1","TIER 6"),IF(R120&gt;Dashboard!$J$27,IF(R120&lt;=Dashboard!$K$27,"TIER 2","TIER 6"),IF(R120&gt;Dashboard!$J$28,IF(R120&lt;=Dashboard!$K$28,"TIER 3","TIER 6"),IF(R120&gt;Dashboard!$J$29,IF(R120&lt;=Dashboard!$K$29,"TIER 4","TIER 6"),IF(R120&gt;Dashboard!$J$30,IF(R120&lt;=Dashboard!$K$30,"TIER 5","TIER 6"),IF(R120&gt;Dashboard!$J$31,IF(R120&lt;=Dashboard!$K$31,"TIER 6","TIER 6"),"TIER 6")))))))</f>
        <v>TIER 1</v>
      </c>
      <c r="T120" s="14">
        <f>$R120*Dashboard!$K$37</f>
        <v>349511.74689157651</v>
      </c>
      <c r="U120" s="14">
        <f>$R120*Dashboard!$K$38</f>
        <v>524267.62033736467</v>
      </c>
      <c r="V120" s="14">
        <f>$R120*Dashboard!$K$39</f>
        <v>873779.36722894118</v>
      </c>
      <c r="W120" s="14">
        <f>$R120*Dashboard!$K$40</f>
        <v>1747558.7344578824</v>
      </c>
    </row>
    <row r="121" spans="3:23" x14ac:dyDescent="0.55000000000000004">
      <c r="C121" s="1" t="s">
        <v>571</v>
      </c>
      <c r="D121" s="1" t="s">
        <v>72</v>
      </c>
      <c r="E121" s="14">
        <v>608426</v>
      </c>
      <c r="F121" s="14">
        <v>2459994</v>
      </c>
      <c r="G121" s="14">
        <v>3068420</v>
      </c>
      <c r="H121" s="14">
        <f>E121*(1+Dashboard!$K$19)^(Dashboard!$J$36-2011)</f>
        <v>712868.03054568439</v>
      </c>
      <c r="I121" s="14">
        <f>F121*(1+Dashboard!$K$20)^(Dashboard!$J$36-2011)</f>
        <v>2565013.834458475</v>
      </c>
      <c r="J121" s="14">
        <f>G121*(1+Dashboard!$K$18)^(Dashboard!$J$36-2011)</f>
        <v>3322659.172683314</v>
      </c>
      <c r="K121" s="1" t="str">
        <f>IF(J121&gt;Dashboard!$I$26,"Metro",IF(J121&gt;Dashboard!$H$26,IF(J121&lt;=Dashboard!$I$26,"TIER 1","TIER 6"),IF(J121&gt;Dashboard!$H$27,IF(J121&lt;=Dashboard!$I$27,"TIER 2","TIER 6"),IF(J121&gt;Dashboard!$H$28,IF(J121&lt;=Dashboard!$I$28,"TIER 3","TIER 6"),IF(J121&gt;Dashboard!$H$29,IF(J121&lt;=Dashboard!$I$29,"TIER 4","TIER 6"),IF(J121&gt;Dashboard!$H$30,IF(J121&lt;=Dashboard!$I$30,"TIER 5","TIER 6"),IF(J121&gt;Dashboard!$H$31,IF(J121&lt;=Dashboard!$I$31,"TIER 6","TIER 6"),"TIER 6")))))))</f>
        <v>TIER 1</v>
      </c>
      <c r="L121" s="14">
        <f>$J121*Dashboard!$J$37</f>
        <v>166132.9586341657</v>
      </c>
      <c r="M121" s="14">
        <f>$J121*Dashboard!$J$38</f>
        <v>252522.09712393186</v>
      </c>
      <c r="N121" s="14">
        <f>$J121*Dashboard!$J$39</f>
        <v>996797.75180499419</v>
      </c>
      <c r="O121" s="14">
        <f>$J121*Dashboard!$J$40</f>
        <v>1907206.3651202223</v>
      </c>
      <c r="P121" s="14">
        <f>H121*(1+Dashboard!$L$19)^(Dashboard!$K$36-2019)</f>
        <v>787063.90774048131</v>
      </c>
      <c r="Q121" s="14">
        <f>I121*(1+Dashboard!$L$20)^(Dashboard!$K$36-2019)</f>
        <v>2626669.1932345941</v>
      </c>
      <c r="R121" s="14">
        <f>J121*(1+Dashboard!$L$18)^(Dashboard!$K$36-2019)</f>
        <v>3492148.183547114</v>
      </c>
      <c r="S121" s="1" t="str">
        <f>IF(R121&gt;Dashboard!$K$26,"Metro",IF(R121&gt;Dashboard!$J$26,IF(R121&lt;=Dashboard!$K$26,"TIER 1","TIER 6"),IF(R121&gt;Dashboard!$J$27,IF(R121&lt;=Dashboard!$K$27,"TIER 2","TIER 6"),IF(R121&gt;Dashboard!$J$28,IF(R121&lt;=Dashboard!$K$28,"TIER 3","TIER 6"),IF(R121&gt;Dashboard!$J$29,IF(R121&lt;=Dashboard!$K$29,"TIER 4","TIER 6"),IF(R121&gt;Dashboard!$J$30,IF(R121&lt;=Dashboard!$K$30,"TIER 5","TIER 6"),IF(R121&gt;Dashboard!$J$31,IF(R121&lt;=Dashboard!$K$31,"TIER 6","TIER 6"),"TIER 6")))))))</f>
        <v>TIER 1</v>
      </c>
      <c r="T121" s="14">
        <f>$R121*Dashboard!$K$37</f>
        <v>349214.8183547114</v>
      </c>
      <c r="U121" s="14">
        <f>$R121*Dashboard!$K$38</f>
        <v>523822.2275320671</v>
      </c>
      <c r="V121" s="14">
        <f>$R121*Dashboard!$K$39</f>
        <v>873037.04588677851</v>
      </c>
      <c r="W121" s="14">
        <f>$R121*Dashboard!$K$40</f>
        <v>1746074.091773557</v>
      </c>
    </row>
    <row r="122" spans="3:23" x14ac:dyDescent="0.55000000000000004">
      <c r="C122" s="1" t="s">
        <v>588</v>
      </c>
      <c r="D122" s="1" t="s">
        <v>23</v>
      </c>
      <c r="E122" s="14">
        <v>1846801</v>
      </c>
      <c r="F122" s="14">
        <v>1191451</v>
      </c>
      <c r="G122" s="14">
        <v>3038252</v>
      </c>
      <c r="H122" s="14">
        <f>E122*(1+Dashboard!$K$19)^(Dashboard!$J$36-2011)</f>
        <v>2163821.7164943651</v>
      </c>
      <c r="I122" s="14">
        <f>F122*(1+Dashboard!$K$20)^(Dashboard!$J$36-2011)</f>
        <v>1242315.346329863</v>
      </c>
      <c r="J122" s="14">
        <f>G122*(1+Dashboard!$K$18)^(Dashboard!$J$36-2011)</f>
        <v>3289991.5515879262</v>
      </c>
      <c r="K122" s="1" t="str">
        <f>IF(J122&gt;Dashboard!$I$26,"Metro",IF(J122&gt;Dashboard!$H$26,IF(J122&lt;=Dashboard!$I$26,"TIER 1","TIER 6"),IF(J122&gt;Dashboard!$H$27,IF(J122&lt;=Dashboard!$I$27,"TIER 2","TIER 6"),IF(J122&gt;Dashboard!$H$28,IF(J122&lt;=Dashboard!$I$28,"TIER 3","TIER 6"),IF(J122&gt;Dashboard!$H$29,IF(J122&lt;=Dashboard!$I$29,"TIER 4","TIER 6"),IF(J122&gt;Dashboard!$H$30,IF(J122&lt;=Dashboard!$I$30,"TIER 5","TIER 6"),IF(J122&gt;Dashboard!$H$31,IF(J122&lt;=Dashboard!$I$31,"TIER 6","TIER 6"),"TIER 6")))))))</f>
        <v>TIER 1</v>
      </c>
      <c r="L122" s="14">
        <f>$J122*Dashboard!$J$37</f>
        <v>164499.57757939631</v>
      </c>
      <c r="M122" s="14">
        <f>$J122*Dashboard!$J$38</f>
        <v>250039.35792068238</v>
      </c>
      <c r="N122" s="14">
        <f>$J122*Dashboard!$J$39</f>
        <v>986997.46547637787</v>
      </c>
      <c r="O122" s="14">
        <f>$J122*Dashboard!$J$40</f>
        <v>1888455.1506114698</v>
      </c>
      <c r="P122" s="14">
        <f>H122*(1+Dashboard!$L$19)^(Dashboard!$K$36-2019)</f>
        <v>2389034.0187287014</v>
      </c>
      <c r="Q122" s="14">
        <f>I122*(1+Dashboard!$L$20)^(Dashboard!$K$36-2019)</f>
        <v>1272176.9390285304</v>
      </c>
      <c r="R122" s="14">
        <f>J122*(1+Dashboard!$L$18)^(Dashboard!$K$36-2019)</f>
        <v>3457814.1854630029</v>
      </c>
      <c r="S122" s="1" t="str">
        <f>IF(R122&gt;Dashboard!$K$26,"Metro",IF(R122&gt;Dashboard!$J$26,IF(R122&lt;=Dashboard!$K$26,"TIER 1","TIER 6"),IF(R122&gt;Dashboard!$J$27,IF(R122&lt;=Dashboard!$K$27,"TIER 2","TIER 6"),IF(R122&gt;Dashboard!$J$28,IF(R122&lt;=Dashboard!$K$28,"TIER 3","TIER 6"),IF(R122&gt;Dashboard!$J$29,IF(R122&lt;=Dashboard!$K$29,"TIER 4","TIER 6"),IF(R122&gt;Dashboard!$J$30,IF(R122&lt;=Dashboard!$K$30,"TIER 5","TIER 6"),IF(R122&gt;Dashboard!$J$31,IF(R122&lt;=Dashboard!$K$31,"TIER 6","TIER 6"),"TIER 6")))))))</f>
        <v>TIER 1</v>
      </c>
      <c r="T122" s="14">
        <f>$R122*Dashboard!$K$37</f>
        <v>345781.41854630032</v>
      </c>
      <c r="U122" s="14">
        <f>$R122*Dashboard!$K$38</f>
        <v>518672.1278194504</v>
      </c>
      <c r="V122" s="14">
        <f>$R122*Dashboard!$K$39</f>
        <v>864453.54636575072</v>
      </c>
      <c r="W122" s="14">
        <f>$R122*Dashboard!$K$40</f>
        <v>1728907.0927315014</v>
      </c>
    </row>
    <row r="123" spans="3:23" x14ac:dyDescent="0.55000000000000004">
      <c r="C123" s="1" t="s">
        <v>294</v>
      </c>
      <c r="D123" s="1" t="s">
        <v>83</v>
      </c>
      <c r="E123" s="14">
        <v>602532</v>
      </c>
      <c r="F123" s="14">
        <v>2435234</v>
      </c>
      <c r="G123" s="14">
        <v>3037766</v>
      </c>
      <c r="H123" s="14">
        <f>E123*(1+Dashboard!$K$19)^(Dashboard!$J$36-2011)</f>
        <v>705962.27015405707</v>
      </c>
      <c r="I123" s="14">
        <f>F123*(1+Dashboard!$K$20)^(Dashboard!$J$36-2011)</f>
        <v>2539196.802977426</v>
      </c>
      <c r="J123" s="14">
        <f>G123*(1+Dashboard!$K$18)^(Dashboard!$J$36-2011)</f>
        <v>3289465.2832289906</v>
      </c>
      <c r="K123" s="1" t="str">
        <f>IF(J123&gt;Dashboard!$I$26,"Metro",IF(J123&gt;Dashboard!$H$26,IF(J123&lt;=Dashboard!$I$26,"TIER 1","TIER 6"),IF(J123&gt;Dashboard!$H$27,IF(J123&lt;=Dashboard!$I$27,"TIER 2","TIER 6"),IF(J123&gt;Dashboard!$H$28,IF(J123&lt;=Dashboard!$I$28,"TIER 3","TIER 6"),IF(J123&gt;Dashboard!$H$29,IF(J123&lt;=Dashboard!$I$29,"TIER 4","TIER 6"),IF(J123&gt;Dashboard!$H$30,IF(J123&lt;=Dashboard!$I$30,"TIER 5","TIER 6"),IF(J123&gt;Dashboard!$H$31,IF(J123&lt;=Dashboard!$I$31,"TIER 6","TIER 6"),"TIER 6")))))))</f>
        <v>TIER 1</v>
      </c>
      <c r="L123" s="14">
        <f>$J123*Dashboard!$J$37</f>
        <v>164473.26416144954</v>
      </c>
      <c r="M123" s="14">
        <f>$J123*Dashboard!$J$38</f>
        <v>249999.36152540328</v>
      </c>
      <c r="N123" s="14">
        <f>$J123*Dashboard!$J$39</f>
        <v>986839.58496869716</v>
      </c>
      <c r="O123" s="14">
        <f>$J123*Dashboard!$J$40</f>
        <v>1888153.0725734408</v>
      </c>
      <c r="P123" s="14">
        <f>H123*(1+Dashboard!$L$19)^(Dashboard!$K$36-2019)</f>
        <v>779439.39026058675</v>
      </c>
      <c r="Q123" s="14">
        <f>I123*(1+Dashboard!$L$20)^(Dashboard!$K$36-2019)</f>
        <v>2600231.5965475743</v>
      </c>
      <c r="R123" s="14">
        <f>J123*(1+Dashboard!$L$18)^(Dashboard!$K$36-2019)</f>
        <v>3457261.0721287117</v>
      </c>
      <c r="S123" s="1" t="str">
        <f>IF(R123&gt;Dashboard!$K$26,"Metro",IF(R123&gt;Dashboard!$J$26,IF(R123&lt;=Dashboard!$K$26,"TIER 1","TIER 6"),IF(R123&gt;Dashboard!$J$27,IF(R123&lt;=Dashboard!$K$27,"TIER 2","TIER 6"),IF(R123&gt;Dashboard!$J$28,IF(R123&lt;=Dashboard!$K$28,"TIER 3","TIER 6"),IF(R123&gt;Dashboard!$J$29,IF(R123&lt;=Dashboard!$K$29,"TIER 4","TIER 6"),IF(R123&gt;Dashboard!$J$30,IF(R123&lt;=Dashboard!$K$30,"TIER 5","TIER 6"),IF(R123&gt;Dashboard!$J$31,IF(R123&lt;=Dashboard!$K$31,"TIER 6","TIER 6"),"TIER 6")))))))</f>
        <v>TIER 1</v>
      </c>
      <c r="T123" s="14">
        <f>$R123*Dashboard!$K$37</f>
        <v>345726.1072128712</v>
      </c>
      <c r="U123" s="14">
        <f>$R123*Dashboard!$K$38</f>
        <v>518589.16081930674</v>
      </c>
      <c r="V123" s="14">
        <f>$R123*Dashboard!$K$39</f>
        <v>864315.26803217793</v>
      </c>
      <c r="W123" s="14">
        <f>$R123*Dashboard!$K$40</f>
        <v>1728630.5360643559</v>
      </c>
    </row>
    <row r="124" spans="3:23" x14ac:dyDescent="0.55000000000000004">
      <c r="C124" s="1" t="s">
        <v>243</v>
      </c>
      <c r="D124" s="1" t="s">
        <v>246</v>
      </c>
      <c r="E124" s="14">
        <v>727871</v>
      </c>
      <c r="F124" s="14">
        <v>2305417</v>
      </c>
      <c r="G124" s="14">
        <v>3033288</v>
      </c>
      <c r="H124" s="14">
        <f>E124*(1+Dashboard!$K$19)^(Dashboard!$J$36-2011)</f>
        <v>852816.88530950004</v>
      </c>
      <c r="I124" s="14">
        <f>F124*(1+Dashboard!$K$20)^(Dashboard!$J$36-2011)</f>
        <v>2403837.7732611359</v>
      </c>
      <c r="J124" s="14">
        <f>G124*(1+Dashboard!$K$18)^(Dashboard!$J$36-2011)</f>
        <v>3284616.2509011882</v>
      </c>
      <c r="K124" s="1" t="str">
        <f>IF(J124&gt;Dashboard!$I$26,"Metro",IF(J124&gt;Dashboard!$H$26,IF(J124&lt;=Dashboard!$I$26,"TIER 1","TIER 6"),IF(J124&gt;Dashboard!$H$27,IF(J124&lt;=Dashboard!$I$27,"TIER 2","TIER 6"),IF(J124&gt;Dashboard!$H$28,IF(J124&lt;=Dashboard!$I$28,"TIER 3","TIER 6"),IF(J124&gt;Dashboard!$H$29,IF(J124&lt;=Dashboard!$I$29,"TIER 4","TIER 6"),IF(J124&gt;Dashboard!$H$30,IF(J124&lt;=Dashboard!$I$30,"TIER 5","TIER 6"),IF(J124&gt;Dashboard!$H$31,IF(J124&lt;=Dashboard!$I$31,"TIER 6","TIER 6"),"TIER 6")))))))</f>
        <v>TIER 1</v>
      </c>
      <c r="L124" s="14">
        <f>$J124*Dashboard!$J$37</f>
        <v>164230.81254505942</v>
      </c>
      <c r="M124" s="14">
        <f>$J124*Dashboard!$J$38</f>
        <v>249630.8350684903</v>
      </c>
      <c r="N124" s="14">
        <f>$J124*Dashboard!$J$39</f>
        <v>985384.87527035642</v>
      </c>
      <c r="O124" s="14">
        <f>$J124*Dashboard!$J$40</f>
        <v>1885369.7280172822</v>
      </c>
      <c r="P124" s="14">
        <f>H124*(1+Dashboard!$L$19)^(Dashboard!$K$36-2019)</f>
        <v>941578.75171503506</v>
      </c>
      <c r="Q124" s="14">
        <f>I124*(1+Dashboard!$L$20)^(Dashboard!$K$36-2019)</f>
        <v>2461618.935436151</v>
      </c>
      <c r="R124" s="14">
        <f>J124*(1+Dashboard!$L$18)^(Dashboard!$K$36-2019)</f>
        <v>3452164.6904189317</v>
      </c>
      <c r="S124" s="1" t="str">
        <f>IF(R124&gt;Dashboard!$K$26,"Metro",IF(R124&gt;Dashboard!$J$26,IF(R124&lt;=Dashboard!$K$26,"TIER 1","TIER 6"),IF(R124&gt;Dashboard!$J$27,IF(R124&lt;=Dashboard!$K$27,"TIER 2","TIER 6"),IF(R124&gt;Dashboard!$J$28,IF(R124&lt;=Dashboard!$K$28,"TIER 3","TIER 6"),IF(R124&gt;Dashboard!$J$29,IF(R124&lt;=Dashboard!$K$29,"TIER 4","TIER 6"),IF(R124&gt;Dashboard!$J$30,IF(R124&lt;=Dashboard!$K$30,"TIER 5","TIER 6"),IF(R124&gt;Dashboard!$J$31,IF(R124&lt;=Dashboard!$K$31,"TIER 6","TIER 6"),"TIER 6")))))))</f>
        <v>TIER 1</v>
      </c>
      <c r="T124" s="14">
        <f>$R124*Dashboard!$K$37</f>
        <v>345216.4690418932</v>
      </c>
      <c r="U124" s="14">
        <f>$R124*Dashboard!$K$38</f>
        <v>517824.70356283971</v>
      </c>
      <c r="V124" s="14">
        <f>$R124*Dashboard!$K$39</f>
        <v>863041.17260473291</v>
      </c>
      <c r="W124" s="14">
        <f>$R124*Dashboard!$K$40</f>
        <v>1726082.3452094658</v>
      </c>
    </row>
    <row r="125" spans="3:23" x14ac:dyDescent="0.55000000000000004">
      <c r="C125" s="1" t="s">
        <v>655</v>
      </c>
      <c r="D125" s="1" t="s">
        <v>672</v>
      </c>
      <c r="E125" s="14">
        <v>362228</v>
      </c>
      <c r="F125" s="14">
        <v>2644906</v>
      </c>
      <c r="G125" s="14">
        <v>3007134</v>
      </c>
      <c r="H125" s="14">
        <f>E125*(1+Dashboard!$K$19)^(Dashboard!$J$36-2011)</f>
        <v>424407.83426168864</v>
      </c>
      <c r="I125" s="14">
        <f>F125*(1+Dashboard!$K$20)^(Dashboard!$J$36-2011)</f>
        <v>2757819.9299844746</v>
      </c>
      <c r="J125" s="14">
        <f>G125*(1+Dashboard!$K$18)^(Dashboard!$J$36-2011)</f>
        <v>3256295.2166221915</v>
      </c>
      <c r="K125" s="1" t="str">
        <f>IF(J125&gt;Dashboard!$I$26,"Metro",IF(J125&gt;Dashboard!$H$26,IF(J125&lt;=Dashboard!$I$26,"TIER 1","TIER 6"),IF(J125&gt;Dashboard!$H$27,IF(J125&lt;=Dashboard!$I$27,"TIER 2","TIER 6"),IF(J125&gt;Dashboard!$H$28,IF(J125&lt;=Dashboard!$I$28,"TIER 3","TIER 6"),IF(J125&gt;Dashboard!$H$29,IF(J125&lt;=Dashboard!$I$29,"TIER 4","TIER 6"),IF(J125&gt;Dashboard!$H$30,IF(J125&lt;=Dashboard!$I$30,"TIER 5","TIER 6"),IF(J125&gt;Dashboard!$H$31,IF(J125&lt;=Dashboard!$I$31,"TIER 6","TIER 6"),"TIER 6")))))))</f>
        <v>TIER 1</v>
      </c>
      <c r="L125" s="14">
        <f>$J125*Dashboard!$J$37</f>
        <v>162814.7608311096</v>
      </c>
      <c r="M125" s="14">
        <f>$J125*Dashboard!$J$38</f>
        <v>247478.43646328655</v>
      </c>
      <c r="N125" s="14">
        <f>$J125*Dashboard!$J$39</f>
        <v>976888.56498665735</v>
      </c>
      <c r="O125" s="14">
        <f>$J125*Dashboard!$J$40</f>
        <v>1869113.454341138</v>
      </c>
      <c r="P125" s="14">
        <f>H125*(1+Dashboard!$L$19)^(Dashboard!$K$36-2019)</f>
        <v>468580.54253601766</v>
      </c>
      <c r="Q125" s="14">
        <f>I125*(1+Dashboard!$L$20)^(Dashboard!$K$36-2019)</f>
        <v>2824109.7779918723</v>
      </c>
      <c r="R125" s="14">
        <f>J125*(1+Dashboard!$L$18)^(Dashboard!$K$36-2019)</f>
        <v>3422398.9987624795</v>
      </c>
      <c r="S125" s="1" t="str">
        <f>IF(R125&gt;Dashboard!$K$26,"Metro",IF(R125&gt;Dashboard!$J$26,IF(R125&lt;=Dashboard!$K$26,"TIER 1","TIER 6"),IF(R125&gt;Dashboard!$J$27,IF(R125&lt;=Dashboard!$K$27,"TIER 2","TIER 6"),IF(R125&gt;Dashboard!$J$28,IF(R125&lt;=Dashboard!$K$28,"TIER 3","TIER 6"),IF(R125&gt;Dashboard!$J$29,IF(R125&lt;=Dashboard!$K$29,"TIER 4","TIER 6"),IF(R125&gt;Dashboard!$J$30,IF(R125&lt;=Dashboard!$K$30,"TIER 5","TIER 6"),IF(R125&gt;Dashboard!$J$31,IF(R125&lt;=Dashboard!$K$31,"TIER 6","TIER 6"),"TIER 6")))))))</f>
        <v>TIER 1</v>
      </c>
      <c r="T125" s="14">
        <f>$R125*Dashboard!$K$37</f>
        <v>342239.89987624798</v>
      </c>
      <c r="U125" s="14">
        <f>$R125*Dashboard!$K$38</f>
        <v>513359.8498143719</v>
      </c>
      <c r="V125" s="14">
        <f>$R125*Dashboard!$K$39</f>
        <v>855599.74969061988</v>
      </c>
      <c r="W125" s="14">
        <f>$R125*Dashboard!$K$40</f>
        <v>1711199.4993812398</v>
      </c>
    </row>
    <row r="126" spans="3:23" x14ac:dyDescent="0.55000000000000004">
      <c r="C126" s="1" t="s">
        <v>611</v>
      </c>
      <c r="D126" s="1" t="s">
        <v>93</v>
      </c>
      <c r="E126" s="14">
        <v>594092</v>
      </c>
      <c r="F126" s="14">
        <v>2412446</v>
      </c>
      <c r="G126" s="14">
        <v>3006538</v>
      </c>
      <c r="H126" s="14">
        <f>E126*(1+Dashboard!$K$19)^(Dashboard!$J$36-2011)</f>
        <v>696073.46497839794</v>
      </c>
      <c r="I126" s="14">
        <f>F126*(1+Dashboard!$K$20)^(Dashboard!$J$36-2011)</f>
        <v>2515435.9583332357</v>
      </c>
      <c r="J126" s="14">
        <f>G126*(1+Dashboard!$K$18)^(Dashboard!$J$36-2011)</f>
        <v>3255649.8340256372</v>
      </c>
      <c r="K126" s="1" t="str">
        <f>IF(J126&gt;Dashboard!$I$26,"Metro",IF(J126&gt;Dashboard!$H$26,IF(J126&lt;=Dashboard!$I$26,"TIER 1","TIER 6"),IF(J126&gt;Dashboard!$H$27,IF(J126&lt;=Dashboard!$I$27,"TIER 2","TIER 6"),IF(J126&gt;Dashboard!$H$28,IF(J126&lt;=Dashboard!$I$28,"TIER 3","TIER 6"),IF(J126&gt;Dashboard!$H$29,IF(J126&lt;=Dashboard!$I$29,"TIER 4","TIER 6"),IF(J126&gt;Dashboard!$H$30,IF(J126&lt;=Dashboard!$I$30,"TIER 5","TIER 6"),IF(J126&gt;Dashboard!$H$31,IF(J126&lt;=Dashboard!$I$31,"TIER 6","TIER 6"),"TIER 6")))))))</f>
        <v>TIER 1</v>
      </c>
      <c r="L126" s="14">
        <f>$J126*Dashboard!$J$37</f>
        <v>162782.49170128186</v>
      </c>
      <c r="M126" s="14">
        <f>$J126*Dashboard!$J$38</f>
        <v>247429.38738594842</v>
      </c>
      <c r="N126" s="14">
        <f>$J126*Dashboard!$J$39</f>
        <v>976694.95020769117</v>
      </c>
      <c r="O126" s="14">
        <f>$J126*Dashboard!$J$40</f>
        <v>1868743.0047307159</v>
      </c>
      <c r="P126" s="14">
        <f>H126*(1+Dashboard!$L$19)^(Dashboard!$K$36-2019)</f>
        <v>768521.35029955662</v>
      </c>
      <c r="Q126" s="14">
        <f>I126*(1+Dashboard!$L$20)^(Dashboard!$K$36-2019)</f>
        <v>2575899.6113575981</v>
      </c>
      <c r="R126" s="14">
        <f>J126*(1+Dashboard!$L$18)^(Dashboard!$K$36-2019)</f>
        <v>3421720.6951673413</v>
      </c>
      <c r="S126" s="1" t="str">
        <f>IF(R126&gt;Dashboard!$K$26,"Metro",IF(R126&gt;Dashboard!$J$26,IF(R126&lt;=Dashboard!$K$26,"TIER 1","TIER 6"),IF(R126&gt;Dashboard!$J$27,IF(R126&lt;=Dashboard!$K$27,"TIER 2","TIER 6"),IF(R126&gt;Dashboard!$J$28,IF(R126&lt;=Dashboard!$K$28,"TIER 3","TIER 6"),IF(R126&gt;Dashboard!$J$29,IF(R126&lt;=Dashboard!$K$29,"TIER 4","TIER 6"),IF(R126&gt;Dashboard!$J$30,IF(R126&lt;=Dashboard!$K$30,"TIER 5","TIER 6"),IF(R126&gt;Dashboard!$J$31,IF(R126&lt;=Dashboard!$K$31,"TIER 6","TIER 6"),"TIER 6")))))))</f>
        <v>TIER 1</v>
      </c>
      <c r="T126" s="14">
        <f>$R126*Dashboard!$K$37</f>
        <v>342172.06951673416</v>
      </c>
      <c r="U126" s="14">
        <f>$R126*Dashboard!$K$38</f>
        <v>513258.10427510116</v>
      </c>
      <c r="V126" s="14">
        <f>$R126*Dashboard!$K$39</f>
        <v>855430.17379183532</v>
      </c>
      <c r="W126" s="14">
        <f>$R126*Dashboard!$K$40</f>
        <v>1710860.3475836706</v>
      </c>
    </row>
    <row r="127" spans="3:23" x14ac:dyDescent="0.55000000000000004">
      <c r="C127" s="1" t="s">
        <v>469</v>
      </c>
      <c r="D127" s="1" t="s">
        <v>182</v>
      </c>
      <c r="E127" s="14">
        <v>570378</v>
      </c>
      <c r="F127" s="14">
        <v>2433363</v>
      </c>
      <c r="G127" s="14">
        <v>3003741</v>
      </c>
      <c r="H127" s="14">
        <f>E127*(1+Dashboard!$K$19)^(Dashboard!$J$36-2011)</f>
        <v>668288.73441731022</v>
      </c>
      <c r="I127" s="14">
        <f>F127*(1+Dashboard!$K$20)^(Dashboard!$J$36-2011)</f>
        <v>2537245.927941035</v>
      </c>
      <c r="J127" s="14">
        <f>G127*(1+Dashboard!$K$18)^(Dashboard!$J$36-2011)</f>
        <v>3252621.0838199952</v>
      </c>
      <c r="K127" s="1" t="str">
        <f>IF(J127&gt;Dashboard!$I$26,"Metro",IF(J127&gt;Dashboard!$H$26,IF(J127&lt;=Dashboard!$I$26,"TIER 1","TIER 6"),IF(J127&gt;Dashboard!$H$27,IF(J127&lt;=Dashboard!$I$27,"TIER 2","TIER 6"),IF(J127&gt;Dashboard!$H$28,IF(J127&lt;=Dashboard!$I$28,"TIER 3","TIER 6"),IF(J127&gt;Dashboard!$H$29,IF(J127&lt;=Dashboard!$I$29,"TIER 4","TIER 6"),IF(J127&gt;Dashboard!$H$30,IF(J127&lt;=Dashboard!$I$30,"TIER 5","TIER 6"),IF(J127&gt;Dashboard!$H$31,IF(J127&lt;=Dashboard!$I$31,"TIER 6","TIER 6"),"TIER 6")))))))</f>
        <v>TIER 1</v>
      </c>
      <c r="L127" s="14">
        <f>$J127*Dashboard!$J$37</f>
        <v>162631.05419099977</v>
      </c>
      <c r="M127" s="14">
        <f>$J127*Dashboard!$J$38</f>
        <v>247199.20237031963</v>
      </c>
      <c r="N127" s="14">
        <f>$J127*Dashboard!$J$39</f>
        <v>975786.3251459985</v>
      </c>
      <c r="O127" s="14">
        <f>$J127*Dashboard!$J$40</f>
        <v>1867004.5021126776</v>
      </c>
      <c r="P127" s="14">
        <f>H127*(1+Dashboard!$L$19)^(Dashboard!$K$36-2019)</f>
        <v>737844.76266497537</v>
      </c>
      <c r="Q127" s="14">
        <f>I127*(1+Dashboard!$L$20)^(Dashboard!$K$36-2019)</f>
        <v>2598233.828235724</v>
      </c>
      <c r="R127" s="14">
        <f>J127*(1+Dashboard!$L$18)^(Dashboard!$K$36-2019)</f>
        <v>3418537.4482619693</v>
      </c>
      <c r="S127" s="1" t="str">
        <f>IF(R127&gt;Dashboard!$K$26,"Metro",IF(R127&gt;Dashboard!$J$26,IF(R127&lt;=Dashboard!$K$26,"TIER 1","TIER 6"),IF(R127&gt;Dashboard!$J$27,IF(R127&lt;=Dashboard!$K$27,"TIER 2","TIER 6"),IF(R127&gt;Dashboard!$J$28,IF(R127&lt;=Dashboard!$K$28,"TIER 3","TIER 6"),IF(R127&gt;Dashboard!$J$29,IF(R127&lt;=Dashboard!$K$29,"TIER 4","TIER 6"),IF(R127&gt;Dashboard!$J$30,IF(R127&lt;=Dashboard!$K$30,"TIER 5","TIER 6"),IF(R127&gt;Dashboard!$J$31,IF(R127&lt;=Dashboard!$K$31,"TIER 6","TIER 6"),"TIER 6")))))))</f>
        <v>TIER 1</v>
      </c>
      <c r="T127" s="14">
        <f>$R127*Dashboard!$K$37</f>
        <v>341853.74482619693</v>
      </c>
      <c r="U127" s="14">
        <f>$R127*Dashboard!$K$38</f>
        <v>512780.61723929539</v>
      </c>
      <c r="V127" s="14">
        <f>$R127*Dashboard!$K$39</f>
        <v>854634.36206549231</v>
      </c>
      <c r="W127" s="14">
        <f>$R127*Dashboard!$K$40</f>
        <v>1709268.7241309846</v>
      </c>
    </row>
    <row r="128" spans="3:23" x14ac:dyDescent="0.55000000000000004">
      <c r="C128" s="1" t="s">
        <v>417</v>
      </c>
      <c r="D128" s="1" t="s">
        <v>40</v>
      </c>
      <c r="E128" s="14">
        <v>1245413</v>
      </c>
      <c r="F128" s="14">
        <v>1755714</v>
      </c>
      <c r="G128" s="14">
        <v>3001127</v>
      </c>
      <c r="H128" s="14">
        <f>E128*(1+Dashboard!$K$19)^(Dashboard!$J$36-2011)</f>
        <v>1459199.8246721744</v>
      </c>
      <c r="I128" s="14">
        <f>F128*(1+Dashboard!$K$20)^(Dashboard!$J$36-2011)</f>
        <v>1830667.3509579401</v>
      </c>
      <c r="J128" s="14">
        <f>G128*(1+Dashboard!$K$18)^(Dashboard!$J$36-2011)</f>
        <v>3249790.4963914836</v>
      </c>
      <c r="K128" s="1" t="str">
        <f>IF(J128&gt;Dashboard!$I$26,"Metro",IF(J128&gt;Dashboard!$H$26,IF(J128&lt;=Dashboard!$I$26,"TIER 1","TIER 6"),IF(J128&gt;Dashboard!$H$27,IF(J128&lt;=Dashboard!$I$27,"TIER 2","TIER 6"),IF(J128&gt;Dashboard!$H$28,IF(J128&lt;=Dashboard!$I$28,"TIER 3","TIER 6"),IF(J128&gt;Dashboard!$H$29,IF(J128&lt;=Dashboard!$I$29,"TIER 4","TIER 6"),IF(J128&gt;Dashboard!$H$30,IF(J128&lt;=Dashboard!$I$30,"TIER 5","TIER 6"),IF(J128&gt;Dashboard!$H$31,IF(J128&lt;=Dashboard!$I$31,"TIER 6","TIER 6"),"TIER 6")))))))</f>
        <v>TIER 1</v>
      </c>
      <c r="L128" s="14">
        <f>$J128*Dashboard!$J$37</f>
        <v>162489.5248195742</v>
      </c>
      <c r="M128" s="14">
        <f>$J128*Dashboard!$J$38</f>
        <v>246984.07772575275</v>
      </c>
      <c r="N128" s="14">
        <f>$J128*Dashboard!$J$39</f>
        <v>974937.14891744498</v>
      </c>
      <c r="O128" s="14">
        <f>$J128*Dashboard!$J$40</f>
        <v>1865379.7449287118</v>
      </c>
      <c r="P128" s="14">
        <f>H128*(1+Dashboard!$L$19)^(Dashboard!$K$36-2019)</f>
        <v>1611074.5144533536</v>
      </c>
      <c r="Q128" s="14">
        <f>I128*(1+Dashboard!$L$20)^(Dashboard!$K$36-2019)</f>
        <v>1874671.1886007374</v>
      </c>
      <c r="R128" s="14">
        <f>J128*(1+Dashboard!$L$18)^(Dashboard!$K$36-2019)</f>
        <v>3415562.4724269169</v>
      </c>
      <c r="S128" s="1" t="str">
        <f>IF(R128&gt;Dashboard!$K$26,"Metro",IF(R128&gt;Dashboard!$J$26,IF(R128&lt;=Dashboard!$K$26,"TIER 1","TIER 6"),IF(R128&gt;Dashboard!$J$27,IF(R128&lt;=Dashboard!$K$27,"TIER 2","TIER 6"),IF(R128&gt;Dashboard!$J$28,IF(R128&lt;=Dashboard!$K$28,"TIER 3","TIER 6"),IF(R128&gt;Dashboard!$J$29,IF(R128&lt;=Dashboard!$K$29,"TIER 4","TIER 6"),IF(R128&gt;Dashboard!$J$30,IF(R128&lt;=Dashboard!$K$30,"TIER 5","TIER 6"),IF(R128&gt;Dashboard!$J$31,IF(R128&lt;=Dashboard!$K$31,"TIER 6","TIER 6"),"TIER 6")))))))</f>
        <v>TIER 1</v>
      </c>
      <c r="T128" s="14">
        <f>$R128*Dashboard!$K$37</f>
        <v>341556.24724269169</v>
      </c>
      <c r="U128" s="14">
        <f>$R128*Dashboard!$K$38</f>
        <v>512334.37086403754</v>
      </c>
      <c r="V128" s="14">
        <f>$R128*Dashboard!$K$39</f>
        <v>853890.61810672923</v>
      </c>
      <c r="W128" s="14">
        <f>$R128*Dashboard!$K$40</f>
        <v>1707781.2362134585</v>
      </c>
    </row>
    <row r="129" spans="3:23" x14ac:dyDescent="0.55000000000000004">
      <c r="C129" s="1" t="s">
        <v>294</v>
      </c>
      <c r="D129" s="1" t="s">
        <v>125</v>
      </c>
      <c r="E129" s="14">
        <v>569823</v>
      </c>
      <c r="F129" s="14">
        <v>2400718</v>
      </c>
      <c r="G129" s="14">
        <v>2970541</v>
      </c>
      <c r="H129" s="14">
        <f>E129*(1+Dashboard!$K$19)^(Dashboard!$J$36-2011)</f>
        <v>667638.46346085391</v>
      </c>
      <c r="I129" s="14">
        <f>F129*(1+Dashboard!$K$20)^(Dashboard!$J$36-2011)</f>
        <v>2503207.2771858312</v>
      </c>
      <c r="J129" s="14">
        <f>G129*(1+Dashboard!$K$18)^(Dashboard!$J$36-2011)</f>
        <v>3216670.2411931432</v>
      </c>
      <c r="K129" s="1" t="str">
        <f>IF(J129&gt;Dashboard!$I$26,"Metro",IF(J129&gt;Dashboard!$H$26,IF(J129&lt;=Dashboard!$I$26,"TIER 1","TIER 6"),IF(J129&gt;Dashboard!$H$27,IF(J129&lt;=Dashboard!$I$27,"TIER 2","TIER 6"),IF(J129&gt;Dashboard!$H$28,IF(J129&lt;=Dashboard!$I$28,"TIER 3","TIER 6"),IF(J129&gt;Dashboard!$H$29,IF(J129&lt;=Dashboard!$I$29,"TIER 4","TIER 6"),IF(J129&gt;Dashboard!$H$30,IF(J129&lt;=Dashboard!$I$30,"TIER 5","TIER 6"),IF(J129&gt;Dashboard!$H$31,IF(J129&lt;=Dashboard!$I$31,"TIER 6","TIER 6"),"TIER 6")))))))</f>
        <v>TIER 1</v>
      </c>
      <c r="L129" s="14">
        <f>$J129*Dashboard!$J$37</f>
        <v>160833.51205965717</v>
      </c>
      <c r="M129" s="14">
        <f>$J129*Dashboard!$J$38</f>
        <v>244466.93833067888</v>
      </c>
      <c r="N129" s="14">
        <f>$J129*Dashboard!$J$39</f>
        <v>965001.07235794293</v>
      </c>
      <c r="O129" s="14">
        <f>$J129*Dashboard!$J$40</f>
        <v>1846368.7184448645</v>
      </c>
      <c r="P129" s="14">
        <f>H129*(1+Dashboard!$L$19)^(Dashboard!$K$36-2019)</f>
        <v>737126.81098507345</v>
      </c>
      <c r="Q129" s="14">
        <f>I129*(1+Dashboard!$L$20)^(Dashboard!$K$36-2019)</f>
        <v>2563376.9888234558</v>
      </c>
      <c r="R129" s="14">
        <f>J129*(1+Dashboard!$L$18)^(Dashboard!$K$36-2019)</f>
        <v>3380752.7513515842</v>
      </c>
      <c r="S129" s="1" t="str">
        <f>IF(R129&gt;Dashboard!$K$26,"Metro",IF(R129&gt;Dashboard!$J$26,IF(R129&lt;=Dashboard!$K$26,"TIER 1","TIER 6"),IF(R129&gt;Dashboard!$J$27,IF(R129&lt;=Dashboard!$K$27,"TIER 2","TIER 6"),IF(R129&gt;Dashboard!$J$28,IF(R129&lt;=Dashboard!$K$28,"TIER 3","TIER 6"),IF(R129&gt;Dashboard!$J$29,IF(R129&lt;=Dashboard!$K$29,"TIER 4","TIER 6"),IF(R129&gt;Dashboard!$J$30,IF(R129&lt;=Dashboard!$K$30,"TIER 5","TIER 6"),IF(R129&gt;Dashboard!$J$31,IF(R129&lt;=Dashboard!$K$31,"TIER 6","TIER 6"),"TIER 6")))))))</f>
        <v>TIER 1</v>
      </c>
      <c r="T129" s="14">
        <f>$R129*Dashboard!$K$37</f>
        <v>338075.27513515844</v>
      </c>
      <c r="U129" s="14">
        <f>$R129*Dashboard!$K$38</f>
        <v>507112.91270273761</v>
      </c>
      <c r="V129" s="14">
        <f>$R129*Dashboard!$K$39</f>
        <v>845188.18783789605</v>
      </c>
      <c r="W129" s="14">
        <f>$R129*Dashboard!$K$40</f>
        <v>1690376.3756757921</v>
      </c>
    </row>
    <row r="130" spans="3:23" x14ac:dyDescent="0.55000000000000004">
      <c r="C130" s="1" t="s">
        <v>243</v>
      </c>
      <c r="D130" s="1" t="s">
        <v>249</v>
      </c>
      <c r="E130" s="14">
        <v>857630</v>
      </c>
      <c r="F130" s="14">
        <v>2105927</v>
      </c>
      <c r="G130" s="14">
        <v>2963557</v>
      </c>
      <c r="H130" s="14">
        <f>E130*(1+Dashboard!$K$19)^(Dashboard!$J$36-2011)</f>
        <v>1004850.234928973</v>
      </c>
      <c r="I130" s="14">
        <f>F130*(1+Dashboard!$K$20)^(Dashboard!$J$36-2011)</f>
        <v>2195831.326970567</v>
      </c>
      <c r="J130" s="14">
        <f>G130*(1+Dashboard!$K$18)^(Dashboard!$J$36-2011)</f>
        <v>3209107.5699610366</v>
      </c>
      <c r="K130" s="1" t="str">
        <f>IF(J130&gt;Dashboard!$I$26,"Metro",IF(J130&gt;Dashboard!$H$26,IF(J130&lt;=Dashboard!$I$26,"TIER 1","TIER 6"),IF(J130&gt;Dashboard!$H$27,IF(J130&lt;=Dashboard!$I$27,"TIER 2","TIER 6"),IF(J130&gt;Dashboard!$H$28,IF(J130&lt;=Dashboard!$I$28,"TIER 3","TIER 6"),IF(J130&gt;Dashboard!$H$29,IF(J130&lt;=Dashboard!$I$29,"TIER 4","TIER 6"),IF(J130&gt;Dashboard!$H$30,IF(J130&lt;=Dashboard!$I$30,"TIER 5","TIER 6"),IF(J130&gt;Dashboard!$H$31,IF(J130&lt;=Dashboard!$I$31,"TIER 6","TIER 6"),"TIER 6")))))))</f>
        <v>TIER 1</v>
      </c>
      <c r="L130" s="14">
        <f>$J130*Dashboard!$J$37</f>
        <v>160455.37849805184</v>
      </c>
      <c r="M130" s="14">
        <f>$J130*Dashboard!$J$38</f>
        <v>243892.17531703878</v>
      </c>
      <c r="N130" s="14">
        <f>$J130*Dashboard!$J$39</f>
        <v>962732.27098831092</v>
      </c>
      <c r="O130" s="14">
        <f>$J130*Dashboard!$J$40</f>
        <v>1842027.7451576353</v>
      </c>
      <c r="P130" s="14">
        <f>H130*(1+Dashboard!$L$19)^(Dashboard!$K$36-2019)</f>
        <v>1109435.8544760894</v>
      </c>
      <c r="Q130" s="14">
        <f>I130*(1+Dashboard!$L$20)^(Dashboard!$K$36-2019)</f>
        <v>2248612.6283645201</v>
      </c>
      <c r="R130" s="14">
        <f>J130*(1+Dashboard!$L$18)^(Dashboard!$K$36-2019)</f>
        <v>3372804.3078810382</v>
      </c>
      <c r="S130" s="1" t="str">
        <f>IF(R130&gt;Dashboard!$K$26,"Metro",IF(R130&gt;Dashboard!$J$26,IF(R130&lt;=Dashboard!$K$26,"TIER 1","TIER 6"),IF(R130&gt;Dashboard!$J$27,IF(R130&lt;=Dashboard!$K$27,"TIER 2","TIER 6"),IF(R130&gt;Dashboard!$J$28,IF(R130&lt;=Dashboard!$K$28,"TIER 3","TIER 6"),IF(R130&gt;Dashboard!$J$29,IF(R130&lt;=Dashboard!$K$29,"TIER 4","TIER 6"),IF(R130&gt;Dashboard!$J$30,IF(R130&lt;=Dashboard!$K$30,"TIER 5","TIER 6"),IF(R130&gt;Dashboard!$J$31,IF(R130&lt;=Dashboard!$K$31,"TIER 6","TIER 6"),"TIER 6")))))))</f>
        <v>TIER 1</v>
      </c>
      <c r="T130" s="14">
        <f>$R130*Dashboard!$K$37</f>
        <v>337280.43078810384</v>
      </c>
      <c r="U130" s="14">
        <f>$R130*Dashboard!$K$38</f>
        <v>505920.6461821557</v>
      </c>
      <c r="V130" s="14">
        <f>$R130*Dashboard!$K$39</f>
        <v>843201.07697025954</v>
      </c>
      <c r="W130" s="14">
        <f>$R130*Dashboard!$K$40</f>
        <v>1686402.1539405191</v>
      </c>
    </row>
    <row r="131" spans="3:23" x14ac:dyDescent="0.55000000000000004">
      <c r="C131" s="1" t="s">
        <v>294</v>
      </c>
      <c r="D131" s="1" t="s">
        <v>311</v>
      </c>
      <c r="E131" s="14">
        <v>427765</v>
      </c>
      <c r="F131" s="14">
        <v>2532153</v>
      </c>
      <c r="G131" s="14">
        <v>2959918</v>
      </c>
      <c r="H131" s="14">
        <f>E131*(1+Dashboard!$K$19)^(Dashboard!$J$36-2011)</f>
        <v>501194.87511443411</v>
      </c>
      <c r="I131" s="14">
        <f>F131*(1+Dashboard!$K$20)^(Dashboard!$J$36-2011)</f>
        <v>2640253.3810917959</v>
      </c>
      <c r="J131" s="14">
        <f>G131*(1+Dashboard!$K$18)^(Dashboard!$J$36-2011)</f>
        <v>3205167.0544092562</v>
      </c>
      <c r="K131" s="1" t="str">
        <f>IF(J131&gt;Dashboard!$I$26,"Metro",IF(J131&gt;Dashboard!$H$26,IF(J131&lt;=Dashboard!$I$26,"TIER 1","TIER 6"),IF(J131&gt;Dashboard!$H$27,IF(J131&lt;=Dashboard!$I$27,"TIER 2","TIER 6"),IF(J131&gt;Dashboard!$H$28,IF(J131&lt;=Dashboard!$I$28,"TIER 3","TIER 6"),IF(J131&gt;Dashboard!$H$29,IF(J131&lt;=Dashboard!$I$29,"TIER 4","TIER 6"),IF(J131&gt;Dashboard!$H$30,IF(J131&lt;=Dashboard!$I$30,"TIER 5","TIER 6"),IF(J131&gt;Dashboard!$H$31,IF(J131&lt;=Dashboard!$I$31,"TIER 6","TIER 6"),"TIER 6")))))))</f>
        <v>TIER 1</v>
      </c>
      <c r="L131" s="14">
        <f>$J131*Dashboard!$J$37</f>
        <v>160258.35272046283</v>
      </c>
      <c r="M131" s="14">
        <f>$J131*Dashboard!$J$38</f>
        <v>243592.69613510347</v>
      </c>
      <c r="N131" s="14">
        <f>$J131*Dashboard!$J$39</f>
        <v>961550.11632277677</v>
      </c>
      <c r="O131" s="14">
        <f>$J131*Dashboard!$J$40</f>
        <v>1839765.8892309132</v>
      </c>
      <c r="P131" s="14">
        <f>H131*(1+Dashboard!$L$19)^(Dashboard!$K$36-2019)</f>
        <v>553359.64027606812</v>
      </c>
      <c r="Q131" s="14">
        <f>I131*(1+Dashboard!$L$20)^(Dashboard!$K$36-2019)</f>
        <v>2703717.2764065918</v>
      </c>
      <c r="R131" s="14">
        <f>J131*(1+Dashboard!$L$18)^(Dashboard!$K$36-2019)</f>
        <v>3368662.7864335417</v>
      </c>
      <c r="S131" s="1" t="str">
        <f>IF(R131&gt;Dashboard!$K$26,"Metro",IF(R131&gt;Dashboard!$J$26,IF(R131&lt;=Dashboard!$K$26,"TIER 1","TIER 6"),IF(R131&gt;Dashboard!$J$27,IF(R131&lt;=Dashboard!$K$27,"TIER 2","TIER 6"),IF(R131&gt;Dashboard!$J$28,IF(R131&lt;=Dashboard!$K$28,"TIER 3","TIER 6"),IF(R131&gt;Dashboard!$J$29,IF(R131&lt;=Dashboard!$K$29,"TIER 4","TIER 6"),IF(R131&gt;Dashboard!$J$30,IF(R131&lt;=Dashboard!$K$30,"TIER 5","TIER 6"),IF(R131&gt;Dashboard!$J$31,IF(R131&lt;=Dashboard!$K$31,"TIER 6","TIER 6"),"TIER 6")))))))</f>
        <v>TIER 1</v>
      </c>
      <c r="T131" s="14">
        <f>$R131*Dashboard!$K$37</f>
        <v>336866.27864335419</v>
      </c>
      <c r="U131" s="14">
        <f>$R131*Dashboard!$K$38</f>
        <v>505299.41796503123</v>
      </c>
      <c r="V131" s="14">
        <f>$R131*Dashboard!$K$39</f>
        <v>842165.69660838542</v>
      </c>
      <c r="W131" s="14">
        <f>$R131*Dashboard!$K$40</f>
        <v>1684331.3932167708</v>
      </c>
    </row>
    <row r="132" spans="3:23" x14ac:dyDescent="0.55000000000000004">
      <c r="C132" s="1" t="s">
        <v>655</v>
      </c>
      <c r="D132" s="1" t="s">
        <v>206</v>
      </c>
      <c r="E132" s="14">
        <v>373314</v>
      </c>
      <c r="F132" s="14">
        <v>2556801</v>
      </c>
      <c r="G132" s="14">
        <v>2930115</v>
      </c>
      <c r="H132" s="14">
        <f>E132*(1+Dashboard!$K$19)^(Dashboard!$J$36-2011)</f>
        <v>437396.85015947977</v>
      </c>
      <c r="I132" s="14">
        <f>F132*(1+Dashboard!$K$20)^(Dashboard!$J$36-2011)</f>
        <v>2665953.6311703459</v>
      </c>
      <c r="J132" s="14">
        <f>G132*(1+Dashboard!$K$18)^(Dashboard!$J$36-2011)</f>
        <v>3172894.6760114222</v>
      </c>
      <c r="K132" s="1" t="str">
        <f>IF(J132&gt;Dashboard!$I$26,"Metro",IF(J132&gt;Dashboard!$H$26,IF(J132&lt;=Dashboard!$I$26,"TIER 1","TIER 6"),IF(J132&gt;Dashboard!$H$27,IF(J132&lt;=Dashboard!$I$27,"TIER 2","TIER 6"),IF(J132&gt;Dashboard!$H$28,IF(J132&lt;=Dashboard!$I$28,"TIER 3","TIER 6"),IF(J132&gt;Dashboard!$H$29,IF(J132&lt;=Dashboard!$I$29,"TIER 4","TIER 6"),IF(J132&gt;Dashboard!$H$30,IF(J132&lt;=Dashboard!$I$30,"TIER 5","TIER 6"),IF(J132&gt;Dashboard!$H$31,IF(J132&lt;=Dashboard!$I$31,"TIER 6","TIER 6"),"TIER 6")))))))</f>
        <v>TIER 1</v>
      </c>
      <c r="L132" s="14">
        <f>$J132*Dashboard!$J$37</f>
        <v>158644.73380057112</v>
      </c>
      <c r="M132" s="14">
        <f>$J132*Dashboard!$J$38</f>
        <v>241139.99537686809</v>
      </c>
      <c r="N132" s="14">
        <f>$J132*Dashboard!$J$39</f>
        <v>951868.40280342661</v>
      </c>
      <c r="O132" s="14">
        <f>$J132*Dashboard!$J$40</f>
        <v>1821241.5440305565</v>
      </c>
      <c r="P132" s="14">
        <f>H132*(1+Dashboard!$L$19)^(Dashboard!$K$36-2019)</f>
        <v>482921.46564122848</v>
      </c>
      <c r="Q132" s="14">
        <f>I132*(1+Dashboard!$L$20)^(Dashboard!$K$36-2019)</f>
        <v>2730035.2846110212</v>
      </c>
      <c r="R132" s="14">
        <f>J132*(1+Dashboard!$L$18)^(Dashboard!$K$36-2019)</f>
        <v>3334744.1923967879</v>
      </c>
      <c r="S132" s="1" t="str">
        <f>IF(R132&gt;Dashboard!$K$26,"Metro",IF(R132&gt;Dashboard!$J$26,IF(R132&lt;=Dashboard!$K$26,"TIER 1","TIER 6"),IF(R132&gt;Dashboard!$J$27,IF(R132&lt;=Dashboard!$K$27,"TIER 2","TIER 6"),IF(R132&gt;Dashboard!$J$28,IF(R132&lt;=Dashboard!$K$28,"TIER 3","TIER 6"),IF(R132&gt;Dashboard!$J$29,IF(R132&lt;=Dashboard!$K$29,"TIER 4","TIER 6"),IF(R132&gt;Dashboard!$J$30,IF(R132&lt;=Dashboard!$K$30,"TIER 5","TIER 6"),IF(R132&gt;Dashboard!$J$31,IF(R132&lt;=Dashboard!$K$31,"TIER 6","TIER 6"),"TIER 6")))))))</f>
        <v>TIER 1</v>
      </c>
      <c r="T132" s="14">
        <f>$R132*Dashboard!$K$37</f>
        <v>333474.41923967883</v>
      </c>
      <c r="U132" s="14">
        <f>$R132*Dashboard!$K$38</f>
        <v>500211.62885951815</v>
      </c>
      <c r="V132" s="14">
        <f>$R132*Dashboard!$K$39</f>
        <v>833686.04809919698</v>
      </c>
      <c r="W132" s="14">
        <f>$R132*Dashboard!$K$40</f>
        <v>1667372.096198394</v>
      </c>
    </row>
    <row r="133" spans="3:23" x14ac:dyDescent="0.55000000000000004">
      <c r="C133" s="1" t="s">
        <v>396</v>
      </c>
      <c r="D133" s="1" t="s">
        <v>33</v>
      </c>
      <c r="E133" s="14">
        <v>1257335</v>
      </c>
      <c r="F133" s="14">
        <v>1656918</v>
      </c>
      <c r="G133" s="14">
        <v>2914253</v>
      </c>
      <c r="H133" s="14">
        <f>E133*(1+Dashboard!$K$19)^(Dashboard!$J$36-2011)</f>
        <v>1473168.3478124836</v>
      </c>
      <c r="I133" s="14">
        <f>F133*(1+Dashboard!$K$20)^(Dashboard!$J$36-2011)</f>
        <v>1727653.641660617</v>
      </c>
      <c r="J133" s="14">
        <f>G133*(1+Dashboard!$K$18)^(Dashboard!$J$36-2011)</f>
        <v>3155718.4029467497</v>
      </c>
      <c r="K133" s="1" t="str">
        <f>IF(J133&gt;Dashboard!$I$26,"Metro",IF(J133&gt;Dashboard!$H$26,IF(J133&lt;=Dashboard!$I$26,"TIER 1","TIER 6"),IF(J133&gt;Dashboard!$H$27,IF(J133&lt;=Dashboard!$I$27,"TIER 2","TIER 6"),IF(J133&gt;Dashboard!$H$28,IF(J133&lt;=Dashboard!$I$28,"TIER 3","TIER 6"),IF(J133&gt;Dashboard!$H$29,IF(J133&lt;=Dashboard!$I$29,"TIER 4","TIER 6"),IF(J133&gt;Dashboard!$H$30,IF(J133&lt;=Dashboard!$I$30,"TIER 5","TIER 6"),IF(J133&gt;Dashboard!$H$31,IF(J133&lt;=Dashboard!$I$31,"TIER 6","TIER 6"),"TIER 6")))))))</f>
        <v>TIER 1</v>
      </c>
      <c r="L133" s="14">
        <f>$J133*Dashboard!$J$37</f>
        <v>157785.92014733749</v>
      </c>
      <c r="M133" s="14">
        <f>$J133*Dashboard!$J$38</f>
        <v>239834.59862395297</v>
      </c>
      <c r="N133" s="14">
        <f>$J133*Dashboard!$J$39</f>
        <v>946715.52088402491</v>
      </c>
      <c r="O133" s="14">
        <f>$J133*Dashboard!$J$40</f>
        <v>1811382.3632914345</v>
      </c>
      <c r="P133" s="14">
        <f>H133*(1+Dashboard!$L$19)^(Dashboard!$K$36-2019)</f>
        <v>1626496.8927016237</v>
      </c>
      <c r="Q133" s="14">
        <f>I133*(1+Dashboard!$L$20)^(Dashboard!$K$36-2019)</f>
        <v>1769181.3339040165</v>
      </c>
      <c r="R133" s="14">
        <f>J133*(1+Dashboard!$L$18)^(Dashboard!$K$36-2019)</f>
        <v>3316691.756782555</v>
      </c>
      <c r="S133" s="1" t="str">
        <f>IF(R133&gt;Dashboard!$K$26,"Metro",IF(R133&gt;Dashboard!$J$26,IF(R133&lt;=Dashboard!$K$26,"TIER 1","TIER 6"),IF(R133&gt;Dashboard!$J$27,IF(R133&lt;=Dashboard!$K$27,"TIER 2","TIER 6"),IF(R133&gt;Dashboard!$J$28,IF(R133&lt;=Dashboard!$K$28,"TIER 3","TIER 6"),IF(R133&gt;Dashboard!$J$29,IF(R133&lt;=Dashboard!$K$29,"TIER 4","TIER 6"),IF(R133&gt;Dashboard!$J$30,IF(R133&lt;=Dashboard!$K$30,"TIER 5","TIER 6"),IF(R133&gt;Dashboard!$J$31,IF(R133&lt;=Dashboard!$K$31,"TIER 6","TIER 6"),"TIER 6")))))))</f>
        <v>TIER 1</v>
      </c>
      <c r="T133" s="14">
        <f>$R133*Dashboard!$K$37</f>
        <v>331669.1756782555</v>
      </c>
      <c r="U133" s="14">
        <f>$R133*Dashboard!$K$38</f>
        <v>497503.76351738325</v>
      </c>
      <c r="V133" s="14">
        <f>$R133*Dashboard!$K$39</f>
        <v>829172.93919563876</v>
      </c>
      <c r="W133" s="14">
        <f>$R133*Dashboard!$K$40</f>
        <v>1658345.8783912775</v>
      </c>
    </row>
    <row r="134" spans="3:23" x14ac:dyDescent="0.55000000000000004">
      <c r="C134" s="1" t="s">
        <v>469</v>
      </c>
      <c r="D134" s="1" t="s">
        <v>57</v>
      </c>
      <c r="E134" s="14">
        <v>1037287</v>
      </c>
      <c r="F134" s="14">
        <v>1851158</v>
      </c>
      <c r="G134" s="14">
        <v>2888445</v>
      </c>
      <c r="H134" s="14">
        <f>E134*(1+Dashboard!$K$19)^(Dashboard!$J$36-2011)</f>
        <v>1215347.0443416969</v>
      </c>
      <c r="I134" s="14">
        <f>F134*(1+Dashboard!$K$20)^(Dashboard!$J$36-2011)</f>
        <v>1930185.9597090406</v>
      </c>
      <c r="J134" s="14">
        <f>G134*(1+Dashboard!$K$18)^(Dashboard!$J$36-2011)</f>
        <v>3127772.0370879001</v>
      </c>
      <c r="K134" s="1" t="str">
        <f>IF(J134&gt;Dashboard!$I$26,"Metro",IF(J134&gt;Dashboard!$H$26,IF(J134&lt;=Dashboard!$I$26,"TIER 1","TIER 6"),IF(J134&gt;Dashboard!$H$27,IF(J134&lt;=Dashboard!$I$27,"TIER 2","TIER 6"),IF(J134&gt;Dashboard!$H$28,IF(J134&lt;=Dashboard!$I$28,"TIER 3","TIER 6"),IF(J134&gt;Dashboard!$H$29,IF(J134&lt;=Dashboard!$I$29,"TIER 4","TIER 6"),IF(J134&gt;Dashboard!$H$30,IF(J134&lt;=Dashboard!$I$30,"TIER 5","TIER 6"),IF(J134&gt;Dashboard!$H$31,IF(J134&lt;=Dashboard!$I$31,"TIER 6","TIER 6"),"TIER 6")))))))</f>
        <v>TIER 1</v>
      </c>
      <c r="L134" s="14">
        <f>$J134*Dashboard!$J$37</f>
        <v>156388.601854395</v>
      </c>
      <c r="M134" s="14">
        <f>$J134*Dashboard!$J$38</f>
        <v>237710.67481868039</v>
      </c>
      <c r="N134" s="14">
        <f>$J134*Dashboard!$J$39</f>
        <v>938331.61112637003</v>
      </c>
      <c r="O134" s="14">
        <f>$J134*Dashboard!$J$40</f>
        <v>1795341.1492884548</v>
      </c>
      <c r="P134" s="14">
        <f>H134*(1+Dashboard!$L$19)^(Dashboard!$K$36-2019)</f>
        <v>1341841.3408835267</v>
      </c>
      <c r="Q134" s="14">
        <f>I134*(1+Dashboard!$L$20)^(Dashboard!$K$36-2019)</f>
        <v>1976581.9308542071</v>
      </c>
      <c r="R134" s="14">
        <f>J134*(1+Dashboard!$L$18)^(Dashboard!$K$36-2019)</f>
        <v>3287319.8454011325</v>
      </c>
      <c r="S134" s="1" t="str">
        <f>IF(R134&gt;Dashboard!$K$26,"Metro",IF(R134&gt;Dashboard!$J$26,IF(R134&lt;=Dashboard!$K$26,"TIER 1","TIER 6"),IF(R134&gt;Dashboard!$J$27,IF(R134&lt;=Dashboard!$K$27,"TIER 2","TIER 6"),IF(R134&gt;Dashboard!$J$28,IF(R134&lt;=Dashboard!$K$28,"TIER 3","TIER 6"),IF(R134&gt;Dashboard!$J$29,IF(R134&lt;=Dashboard!$K$29,"TIER 4","TIER 6"),IF(R134&gt;Dashboard!$J$30,IF(R134&lt;=Dashboard!$K$30,"TIER 5","TIER 6"),IF(R134&gt;Dashboard!$J$31,IF(R134&lt;=Dashboard!$K$31,"TIER 6","TIER 6"),"TIER 6")))))))</f>
        <v>TIER 1</v>
      </c>
      <c r="T134" s="14">
        <f>$R134*Dashboard!$K$37</f>
        <v>328731.98454011325</v>
      </c>
      <c r="U134" s="14">
        <f>$R134*Dashboard!$K$38</f>
        <v>493097.97681016987</v>
      </c>
      <c r="V134" s="14">
        <f>$R134*Dashboard!$K$39</f>
        <v>821829.96135028312</v>
      </c>
      <c r="W134" s="14">
        <f>$R134*Dashboard!$K$40</f>
        <v>1643659.9227005662</v>
      </c>
    </row>
    <row r="135" spans="3:23" x14ac:dyDescent="0.55000000000000004">
      <c r="C135" s="1" t="s">
        <v>243</v>
      </c>
      <c r="D135" s="1" t="s">
        <v>251</v>
      </c>
      <c r="E135" s="14">
        <v>979132</v>
      </c>
      <c r="F135" s="14">
        <v>1903337</v>
      </c>
      <c r="G135" s="14">
        <v>2882469</v>
      </c>
      <c r="H135" s="14">
        <f>E135*(1+Dashboard!$K$19)^(Dashboard!$J$36-2011)</f>
        <v>1147209.1930395102</v>
      </c>
      <c r="I135" s="14">
        <f>F135*(1+Dashboard!$K$20)^(Dashboard!$J$36-2011)</f>
        <v>1984592.5382893984</v>
      </c>
      <c r="J135" s="14">
        <f>G135*(1+Dashboard!$K$18)^(Dashboard!$J$36-2011)</f>
        <v>3121300.885415067</v>
      </c>
      <c r="K135" s="1" t="str">
        <f>IF(J135&gt;Dashboard!$I$26,"Metro",IF(J135&gt;Dashboard!$H$26,IF(J135&lt;=Dashboard!$I$26,"TIER 1","TIER 6"),IF(J135&gt;Dashboard!$H$27,IF(J135&lt;=Dashboard!$I$27,"TIER 2","TIER 6"),IF(J135&gt;Dashboard!$H$28,IF(J135&lt;=Dashboard!$I$28,"TIER 3","TIER 6"),IF(J135&gt;Dashboard!$H$29,IF(J135&lt;=Dashboard!$I$29,"TIER 4","TIER 6"),IF(J135&gt;Dashboard!$H$30,IF(J135&lt;=Dashboard!$I$30,"TIER 5","TIER 6"),IF(J135&gt;Dashboard!$H$31,IF(J135&lt;=Dashboard!$I$31,"TIER 6","TIER 6"),"TIER 6")))))))</f>
        <v>TIER 1</v>
      </c>
      <c r="L135" s="14">
        <f>$J135*Dashboard!$J$37</f>
        <v>156065.04427075337</v>
      </c>
      <c r="M135" s="14">
        <f>$J135*Dashboard!$J$38</f>
        <v>237218.86729154509</v>
      </c>
      <c r="N135" s="14">
        <f>$J135*Dashboard!$J$39</f>
        <v>936390.26562452002</v>
      </c>
      <c r="O135" s="14">
        <f>$J135*Dashboard!$J$40</f>
        <v>1791626.7082282486</v>
      </c>
      <c r="P135" s="14">
        <f>H135*(1+Dashboard!$L$19)^(Dashboard!$K$36-2019)</f>
        <v>1266611.6472894861</v>
      </c>
      <c r="Q135" s="14">
        <f>I135*(1+Dashboard!$L$20)^(Dashboard!$K$36-2019)</f>
        <v>2032296.2829354675</v>
      </c>
      <c r="R135" s="14">
        <f>J135*(1+Dashboard!$L$18)^(Dashboard!$K$36-2019)</f>
        <v>3280518.5999572636</v>
      </c>
      <c r="S135" s="1" t="str">
        <f>IF(R135&gt;Dashboard!$K$26,"Metro",IF(R135&gt;Dashboard!$J$26,IF(R135&lt;=Dashboard!$K$26,"TIER 1","TIER 6"),IF(R135&gt;Dashboard!$J$27,IF(R135&lt;=Dashboard!$K$27,"TIER 2","TIER 6"),IF(R135&gt;Dashboard!$J$28,IF(R135&lt;=Dashboard!$K$28,"TIER 3","TIER 6"),IF(R135&gt;Dashboard!$J$29,IF(R135&lt;=Dashboard!$K$29,"TIER 4","TIER 6"),IF(R135&gt;Dashboard!$J$30,IF(R135&lt;=Dashboard!$K$30,"TIER 5","TIER 6"),IF(R135&gt;Dashboard!$J$31,IF(R135&lt;=Dashboard!$K$31,"TIER 6","TIER 6"),"TIER 6")))))))</f>
        <v>TIER 1</v>
      </c>
      <c r="T135" s="14">
        <f>$R135*Dashboard!$K$37</f>
        <v>328051.85999572638</v>
      </c>
      <c r="U135" s="14">
        <f>$R135*Dashboard!$K$38</f>
        <v>492077.78999358951</v>
      </c>
      <c r="V135" s="14">
        <f>$R135*Dashboard!$K$39</f>
        <v>820129.64998931589</v>
      </c>
      <c r="W135" s="14">
        <f>$R135*Dashboard!$K$40</f>
        <v>1640259.2999786318</v>
      </c>
    </row>
    <row r="136" spans="3:23" x14ac:dyDescent="0.55000000000000004">
      <c r="C136" s="1" t="s">
        <v>341</v>
      </c>
      <c r="D136" s="1" t="s">
        <v>60</v>
      </c>
      <c r="E136" s="14">
        <v>1182401</v>
      </c>
      <c r="F136" s="14">
        <v>1697964</v>
      </c>
      <c r="G136" s="14">
        <v>2880365</v>
      </c>
      <c r="H136" s="14">
        <f>E136*(1+Dashboard!$K$19)^(Dashboard!$J$36-2011)</f>
        <v>1385371.2237564598</v>
      </c>
      <c r="I136" s="14">
        <f>F136*(1+Dashboard!$K$20)^(Dashboard!$J$36-2011)</f>
        <v>1770451.9402943463</v>
      </c>
      <c r="J136" s="14">
        <f>G136*(1+Dashboard!$K$18)^(Dashboard!$J$36-2011)</f>
        <v>3119022.5549064255</v>
      </c>
      <c r="K136" s="1" t="str">
        <f>IF(J136&gt;Dashboard!$I$26,"Metro",IF(J136&gt;Dashboard!$H$26,IF(J136&lt;=Dashboard!$I$26,"TIER 1","TIER 6"),IF(J136&gt;Dashboard!$H$27,IF(J136&lt;=Dashboard!$I$27,"TIER 2","TIER 6"),IF(J136&gt;Dashboard!$H$28,IF(J136&lt;=Dashboard!$I$28,"TIER 3","TIER 6"),IF(J136&gt;Dashboard!$H$29,IF(J136&lt;=Dashboard!$I$29,"TIER 4","TIER 6"),IF(J136&gt;Dashboard!$H$30,IF(J136&lt;=Dashboard!$I$30,"TIER 5","TIER 6"),IF(J136&gt;Dashboard!$H$31,IF(J136&lt;=Dashboard!$I$31,"TIER 6","TIER 6"),"TIER 6")))))))</f>
        <v>TIER 1</v>
      </c>
      <c r="L136" s="14">
        <f>$J136*Dashboard!$J$37</f>
        <v>155951.12774532128</v>
      </c>
      <c r="M136" s="14">
        <f>$J136*Dashboard!$J$38</f>
        <v>237045.71417288834</v>
      </c>
      <c r="N136" s="14">
        <f>$J136*Dashboard!$J$39</f>
        <v>935706.76647192764</v>
      </c>
      <c r="O136" s="14">
        <f>$J136*Dashboard!$J$40</f>
        <v>1790318.9465162884</v>
      </c>
      <c r="P136" s="14">
        <f>H136*(1+Dashboard!$L$19)^(Dashboard!$K$36-2019)</f>
        <v>1529561.7734551991</v>
      </c>
      <c r="Q136" s="14">
        <f>I136*(1+Dashboard!$L$20)^(Dashboard!$K$36-2019)</f>
        <v>1813008.3772648976</v>
      </c>
      <c r="R136" s="14">
        <f>J136*(1+Dashboard!$L$18)^(Dashboard!$K$36-2019)</f>
        <v>3278124.0516952323</v>
      </c>
      <c r="S136" s="1" t="str">
        <f>IF(R136&gt;Dashboard!$K$26,"Metro",IF(R136&gt;Dashboard!$J$26,IF(R136&lt;=Dashboard!$K$26,"TIER 1","TIER 6"),IF(R136&gt;Dashboard!$J$27,IF(R136&lt;=Dashboard!$K$27,"TIER 2","TIER 6"),IF(R136&gt;Dashboard!$J$28,IF(R136&lt;=Dashboard!$K$28,"TIER 3","TIER 6"),IF(R136&gt;Dashboard!$J$29,IF(R136&lt;=Dashboard!$K$29,"TIER 4","TIER 6"),IF(R136&gt;Dashboard!$J$30,IF(R136&lt;=Dashboard!$K$30,"TIER 5","TIER 6"),IF(R136&gt;Dashboard!$J$31,IF(R136&lt;=Dashboard!$K$31,"TIER 6","TIER 6"),"TIER 6")))))))</f>
        <v>TIER 1</v>
      </c>
      <c r="T136" s="14">
        <f>$R136*Dashboard!$K$37</f>
        <v>327812.40516952326</v>
      </c>
      <c r="U136" s="14">
        <f>$R136*Dashboard!$K$38</f>
        <v>491718.60775428481</v>
      </c>
      <c r="V136" s="14">
        <f>$R136*Dashboard!$K$39</f>
        <v>819531.01292380807</v>
      </c>
      <c r="W136" s="14">
        <f>$R136*Dashboard!$K$40</f>
        <v>1639062.0258476161</v>
      </c>
    </row>
    <row r="137" spans="3:23" x14ac:dyDescent="0.55000000000000004">
      <c r="C137" s="1" t="s">
        <v>294</v>
      </c>
      <c r="D137" s="1" t="s">
        <v>307</v>
      </c>
      <c r="E137" s="14">
        <v>457894</v>
      </c>
      <c r="F137" s="14">
        <v>2419759</v>
      </c>
      <c r="G137" s="14">
        <v>2877653</v>
      </c>
      <c r="H137" s="14">
        <f>E137*(1+Dashboard!$K$19)^(Dashboard!$J$36-2011)</f>
        <v>536495.80060465133</v>
      </c>
      <c r="I137" s="14">
        <f>F137*(1+Dashboard!$K$20)^(Dashboard!$J$36-2011)</f>
        <v>2523061.1583017702</v>
      </c>
      <c r="J137" s="14">
        <f>G137*(1+Dashboard!$K$18)^(Dashboard!$J$36-2011)</f>
        <v>3116085.8475207621</v>
      </c>
      <c r="K137" s="1" t="str">
        <f>IF(J137&gt;Dashboard!$I$26,"Metro",IF(J137&gt;Dashboard!$H$26,IF(J137&lt;=Dashboard!$I$26,"TIER 1","TIER 6"),IF(J137&gt;Dashboard!$H$27,IF(J137&lt;=Dashboard!$I$27,"TIER 2","TIER 6"),IF(J137&gt;Dashboard!$H$28,IF(J137&lt;=Dashboard!$I$28,"TIER 3","TIER 6"),IF(J137&gt;Dashboard!$H$29,IF(J137&lt;=Dashboard!$I$29,"TIER 4","TIER 6"),IF(J137&gt;Dashboard!$H$30,IF(J137&lt;=Dashboard!$I$30,"TIER 5","TIER 6"),IF(J137&gt;Dashboard!$H$31,IF(J137&lt;=Dashboard!$I$31,"TIER 6","TIER 6"),"TIER 6")))))))</f>
        <v>TIER 1</v>
      </c>
      <c r="L137" s="14">
        <f>$J137*Dashboard!$J$37</f>
        <v>155804.29237603812</v>
      </c>
      <c r="M137" s="14">
        <f>$J137*Dashboard!$J$38</f>
        <v>236822.52441157791</v>
      </c>
      <c r="N137" s="14">
        <f>$J137*Dashboard!$J$39</f>
        <v>934825.75425622857</v>
      </c>
      <c r="O137" s="14">
        <f>$J137*Dashboard!$J$40</f>
        <v>1788633.2764769176</v>
      </c>
      <c r="P137" s="14">
        <f>H137*(1+Dashboard!$L$19)^(Dashboard!$K$36-2019)</f>
        <v>592334.71444501053</v>
      </c>
      <c r="Q137" s="14">
        <f>I137*(1+Dashboard!$L$20)^(Dashboard!$K$36-2019)</f>
        <v>2583708.098618187</v>
      </c>
      <c r="R137" s="14">
        <f>J137*(1+Dashboard!$L$18)^(Dashboard!$K$36-2019)</f>
        <v>3275037.5427186969</v>
      </c>
      <c r="S137" s="1" t="str">
        <f>IF(R137&gt;Dashboard!$K$26,"Metro",IF(R137&gt;Dashboard!$J$26,IF(R137&lt;=Dashboard!$K$26,"TIER 1","TIER 6"),IF(R137&gt;Dashboard!$J$27,IF(R137&lt;=Dashboard!$K$27,"TIER 2","TIER 6"),IF(R137&gt;Dashboard!$J$28,IF(R137&lt;=Dashboard!$K$28,"TIER 3","TIER 6"),IF(R137&gt;Dashboard!$J$29,IF(R137&lt;=Dashboard!$K$29,"TIER 4","TIER 6"),IF(R137&gt;Dashboard!$J$30,IF(R137&lt;=Dashboard!$K$30,"TIER 5","TIER 6"),IF(R137&gt;Dashboard!$J$31,IF(R137&lt;=Dashboard!$K$31,"TIER 6","TIER 6"),"TIER 6")))))))</f>
        <v>TIER 1</v>
      </c>
      <c r="T137" s="14">
        <f>$R137*Dashboard!$K$37</f>
        <v>327503.75427186972</v>
      </c>
      <c r="U137" s="14">
        <f>$R137*Dashboard!$K$38</f>
        <v>491255.6314078045</v>
      </c>
      <c r="V137" s="14">
        <f>$R137*Dashboard!$K$39</f>
        <v>818759.38567967422</v>
      </c>
      <c r="W137" s="14">
        <f>$R137*Dashboard!$K$40</f>
        <v>1637518.7713593484</v>
      </c>
    </row>
    <row r="138" spans="3:23" x14ac:dyDescent="0.55000000000000004">
      <c r="C138" s="1" t="s">
        <v>269</v>
      </c>
      <c r="D138" s="1" t="s">
        <v>184</v>
      </c>
      <c r="E138" s="14">
        <v>369534</v>
      </c>
      <c r="F138" s="14">
        <v>2454234</v>
      </c>
      <c r="G138" s="14">
        <v>2823768</v>
      </c>
      <c r="H138" s="14">
        <f>E138*(1+Dashboard!$K$19)^(Dashboard!$J$36-2011)</f>
        <v>432967.97769929119</v>
      </c>
      <c r="I138" s="14">
        <f>F138*(1+Dashboard!$K$20)^(Dashboard!$J$36-2011)</f>
        <v>2559007.9337585219</v>
      </c>
      <c r="J138" s="14">
        <f>G138*(1+Dashboard!$K$18)^(Dashboard!$J$36-2011)</f>
        <v>3057736.1139379931</v>
      </c>
      <c r="K138" s="1" t="str">
        <f>IF(J138&gt;Dashboard!$I$26,"Metro",IF(J138&gt;Dashboard!$H$26,IF(J138&lt;=Dashboard!$I$26,"TIER 1","TIER 6"),IF(J138&gt;Dashboard!$H$27,IF(J138&lt;=Dashboard!$I$27,"TIER 2","TIER 6"),IF(J138&gt;Dashboard!$H$28,IF(J138&lt;=Dashboard!$I$28,"TIER 3","TIER 6"),IF(J138&gt;Dashboard!$H$29,IF(J138&lt;=Dashboard!$I$29,"TIER 4","TIER 6"),IF(J138&gt;Dashboard!$H$30,IF(J138&lt;=Dashboard!$I$30,"TIER 5","TIER 6"),IF(J138&gt;Dashboard!$H$31,IF(J138&lt;=Dashboard!$I$31,"TIER 6","TIER 6"),"TIER 6")))))))</f>
        <v>TIER 1</v>
      </c>
      <c r="L138" s="14">
        <f>$J138*Dashboard!$J$37</f>
        <v>152886.80569689965</v>
      </c>
      <c r="M138" s="14">
        <f>$J138*Dashboard!$J$38</f>
        <v>232387.94465928746</v>
      </c>
      <c r="N138" s="14">
        <f>$J138*Dashboard!$J$39</f>
        <v>917320.83418139792</v>
      </c>
      <c r="O138" s="14">
        <f>$J138*Dashboard!$J$40</f>
        <v>1755140.5294004083</v>
      </c>
      <c r="P138" s="14">
        <f>H138*(1+Dashboard!$L$19)^(Dashboard!$K$36-2019)</f>
        <v>478031.63257811312</v>
      </c>
      <c r="Q138" s="14">
        <f>I138*(1+Dashboard!$L$20)^(Dashboard!$K$36-2019)</f>
        <v>2620518.9284156431</v>
      </c>
      <c r="R138" s="14">
        <f>J138*(1+Dashboard!$L$18)^(Dashboard!$K$36-2019)</f>
        <v>3213711.3863025494</v>
      </c>
      <c r="S138" s="1" t="str">
        <f>IF(R138&gt;Dashboard!$K$26,"Metro",IF(R138&gt;Dashboard!$J$26,IF(R138&lt;=Dashboard!$K$26,"TIER 1","TIER 6"),IF(R138&gt;Dashboard!$J$27,IF(R138&lt;=Dashboard!$K$27,"TIER 2","TIER 6"),IF(R138&gt;Dashboard!$J$28,IF(R138&lt;=Dashboard!$K$28,"TIER 3","TIER 6"),IF(R138&gt;Dashboard!$J$29,IF(R138&lt;=Dashboard!$K$29,"TIER 4","TIER 6"),IF(R138&gt;Dashboard!$J$30,IF(R138&lt;=Dashboard!$K$30,"TIER 5","TIER 6"),IF(R138&gt;Dashboard!$J$31,IF(R138&lt;=Dashboard!$K$31,"TIER 6","TIER 6"),"TIER 6")))))))</f>
        <v>TIER 1</v>
      </c>
      <c r="T138" s="14">
        <f>$R138*Dashboard!$K$37</f>
        <v>321371.13863025495</v>
      </c>
      <c r="U138" s="14">
        <f>$R138*Dashboard!$K$38</f>
        <v>482056.7079453824</v>
      </c>
      <c r="V138" s="14">
        <f>$R138*Dashboard!$K$39</f>
        <v>803427.84657563735</v>
      </c>
      <c r="W138" s="14">
        <f>$R138*Dashboard!$K$40</f>
        <v>1606855.6931512747</v>
      </c>
    </row>
    <row r="139" spans="3:23" x14ac:dyDescent="0.55000000000000004">
      <c r="C139" s="1" t="s">
        <v>469</v>
      </c>
      <c r="D139" s="1" t="s">
        <v>477</v>
      </c>
      <c r="E139" s="14">
        <v>719357</v>
      </c>
      <c r="F139" s="14">
        <v>2102786</v>
      </c>
      <c r="G139" s="14">
        <v>2822143</v>
      </c>
      <c r="H139" s="14">
        <f>E139*(1+Dashboard!$K$19)^(Dashboard!$J$36-2011)</f>
        <v>842841.37733964669</v>
      </c>
      <c r="I139" s="14">
        <f>F139*(1+Dashboard!$K$20)^(Dashboard!$J$36-2011)</f>
        <v>2192556.2342451238</v>
      </c>
      <c r="J139" s="14">
        <f>G139*(1+Dashboard!$K$18)^(Dashboard!$J$36-2011)</f>
        <v>3055976.471791347</v>
      </c>
      <c r="K139" s="1" t="str">
        <f>IF(J139&gt;Dashboard!$I$26,"Metro",IF(J139&gt;Dashboard!$H$26,IF(J139&lt;=Dashboard!$I$26,"TIER 1","TIER 6"),IF(J139&gt;Dashboard!$H$27,IF(J139&lt;=Dashboard!$I$27,"TIER 2","TIER 6"),IF(J139&gt;Dashboard!$H$28,IF(J139&lt;=Dashboard!$I$28,"TIER 3","TIER 6"),IF(J139&gt;Dashboard!$H$29,IF(J139&lt;=Dashboard!$I$29,"TIER 4","TIER 6"),IF(J139&gt;Dashboard!$H$30,IF(J139&lt;=Dashboard!$I$30,"TIER 5","TIER 6"),IF(J139&gt;Dashboard!$H$31,IF(J139&lt;=Dashboard!$I$31,"TIER 6","TIER 6"),"TIER 6")))))))</f>
        <v>TIER 1</v>
      </c>
      <c r="L139" s="14">
        <f>$J139*Dashboard!$J$37</f>
        <v>152798.82358956736</v>
      </c>
      <c r="M139" s="14">
        <f>$J139*Dashboard!$J$38</f>
        <v>232254.21185614236</v>
      </c>
      <c r="N139" s="14">
        <f>$J139*Dashboard!$J$39</f>
        <v>916792.94153740408</v>
      </c>
      <c r="O139" s="14">
        <f>$J139*Dashboard!$J$40</f>
        <v>1754130.4948082333</v>
      </c>
      <c r="P139" s="14">
        <f>H139*(1+Dashboard!$L$19)^(Dashboard!$K$36-2019)</f>
        <v>930564.98486335145</v>
      </c>
      <c r="Q139" s="14">
        <f>I139*(1+Dashboard!$L$20)^(Dashboard!$K$36-2019)</f>
        <v>2245258.8120804359</v>
      </c>
      <c r="R139" s="14">
        <f>J139*(1+Dashboard!$L$18)^(Dashboard!$K$36-2019)</f>
        <v>3211861.9847218446</v>
      </c>
      <c r="S139" s="1" t="str">
        <f>IF(R139&gt;Dashboard!$K$26,"Metro",IF(R139&gt;Dashboard!$J$26,IF(R139&lt;=Dashboard!$K$26,"TIER 1","TIER 6"),IF(R139&gt;Dashboard!$J$27,IF(R139&lt;=Dashboard!$K$27,"TIER 2","TIER 6"),IF(R139&gt;Dashboard!$J$28,IF(R139&lt;=Dashboard!$K$28,"TIER 3","TIER 6"),IF(R139&gt;Dashboard!$J$29,IF(R139&lt;=Dashboard!$K$29,"TIER 4","TIER 6"),IF(R139&gt;Dashboard!$J$30,IF(R139&lt;=Dashboard!$K$30,"TIER 5","TIER 6"),IF(R139&gt;Dashboard!$J$31,IF(R139&lt;=Dashboard!$K$31,"TIER 6","TIER 6"),"TIER 6")))))))</f>
        <v>TIER 1</v>
      </c>
      <c r="T139" s="14">
        <f>$R139*Dashboard!$K$37</f>
        <v>321186.19847218448</v>
      </c>
      <c r="U139" s="14">
        <f>$R139*Dashboard!$K$38</f>
        <v>481779.29770827666</v>
      </c>
      <c r="V139" s="14">
        <f>$R139*Dashboard!$K$39</f>
        <v>802965.49618046114</v>
      </c>
      <c r="W139" s="14">
        <f>$R139*Dashboard!$K$40</f>
        <v>1605930.9923609223</v>
      </c>
    </row>
    <row r="140" spans="3:23" x14ac:dyDescent="0.55000000000000004">
      <c r="C140" s="1" t="s">
        <v>655</v>
      </c>
      <c r="D140" s="1" t="s">
        <v>664</v>
      </c>
      <c r="E140" s="14">
        <v>289434</v>
      </c>
      <c r="F140" s="14">
        <v>2529652</v>
      </c>
      <c r="G140" s="14">
        <v>2819086</v>
      </c>
      <c r="H140" s="14">
        <f>E140*(1+Dashboard!$K$19)^(Dashboard!$J$36-2011)</f>
        <v>339118.06128100969</v>
      </c>
      <c r="I140" s="14">
        <f>F140*(1+Dashboard!$K$20)^(Dashboard!$J$36-2011)</f>
        <v>2637645.6106663472</v>
      </c>
      <c r="J140" s="14">
        <f>G140*(1+Dashboard!$K$18)^(Dashboard!$J$36-2011)</f>
        <v>3052666.1788422423</v>
      </c>
      <c r="K140" s="1" t="str">
        <f>IF(J140&gt;Dashboard!$I$26,"Metro",IF(J140&gt;Dashboard!$H$26,IF(J140&lt;=Dashboard!$I$26,"TIER 1","TIER 6"),IF(J140&gt;Dashboard!$H$27,IF(J140&lt;=Dashboard!$I$27,"TIER 2","TIER 6"),IF(J140&gt;Dashboard!$H$28,IF(J140&lt;=Dashboard!$I$28,"TIER 3","TIER 6"),IF(J140&gt;Dashboard!$H$29,IF(J140&lt;=Dashboard!$I$29,"TIER 4","TIER 6"),IF(J140&gt;Dashboard!$H$30,IF(J140&lt;=Dashboard!$I$30,"TIER 5","TIER 6"),IF(J140&gt;Dashboard!$H$31,IF(J140&lt;=Dashboard!$I$31,"TIER 6","TIER 6"),"TIER 6")))))))</f>
        <v>TIER 1</v>
      </c>
      <c r="L140" s="14">
        <f>$J140*Dashboard!$J$37</f>
        <v>152633.30894211211</v>
      </c>
      <c r="M140" s="14">
        <f>$J140*Dashboard!$J$38</f>
        <v>232002.6295920104</v>
      </c>
      <c r="N140" s="14">
        <f>$J140*Dashboard!$J$39</f>
        <v>915799.85365267273</v>
      </c>
      <c r="O140" s="14">
        <f>$J140*Dashboard!$J$40</f>
        <v>1752230.3866554473</v>
      </c>
      <c r="P140" s="14">
        <f>H140*(1+Dashboard!$L$19)^(Dashboard!$K$36-2019)</f>
        <v>374413.74147876399</v>
      </c>
      <c r="Q140" s="14">
        <f>I140*(1+Dashboard!$L$20)^(Dashboard!$K$36-2019)</f>
        <v>2701046.8228801684</v>
      </c>
      <c r="R140" s="14">
        <f>J140*(1+Dashboard!$L$18)^(Dashboard!$K$36-2019)</f>
        <v>3208382.8335635606</v>
      </c>
      <c r="S140" s="1" t="str">
        <f>IF(R140&gt;Dashboard!$K$26,"Metro",IF(R140&gt;Dashboard!$J$26,IF(R140&lt;=Dashboard!$K$26,"TIER 1","TIER 6"),IF(R140&gt;Dashboard!$J$27,IF(R140&lt;=Dashboard!$K$27,"TIER 2","TIER 6"),IF(R140&gt;Dashboard!$J$28,IF(R140&lt;=Dashboard!$K$28,"TIER 3","TIER 6"),IF(R140&gt;Dashboard!$J$29,IF(R140&lt;=Dashboard!$K$29,"TIER 4","TIER 6"),IF(R140&gt;Dashboard!$J$30,IF(R140&lt;=Dashboard!$K$30,"TIER 5","TIER 6"),IF(R140&gt;Dashboard!$J$31,IF(R140&lt;=Dashboard!$K$31,"TIER 6","TIER 6"),"TIER 6")))))))</f>
        <v>TIER 1</v>
      </c>
      <c r="T140" s="14">
        <f>$R140*Dashboard!$K$37</f>
        <v>320838.28335635609</v>
      </c>
      <c r="U140" s="14">
        <f>$R140*Dashboard!$K$38</f>
        <v>481257.42503453407</v>
      </c>
      <c r="V140" s="14">
        <f>$R140*Dashboard!$K$39</f>
        <v>802095.70839089015</v>
      </c>
      <c r="W140" s="14">
        <f>$R140*Dashboard!$K$40</f>
        <v>1604191.4167817803</v>
      </c>
    </row>
    <row r="141" spans="3:23" x14ac:dyDescent="0.55000000000000004">
      <c r="C141" s="1" t="s">
        <v>294</v>
      </c>
      <c r="D141" s="1" t="s">
        <v>295</v>
      </c>
      <c r="E141" s="14">
        <v>168777</v>
      </c>
      <c r="F141" s="14">
        <v>2642792</v>
      </c>
      <c r="G141" s="14">
        <v>2811569</v>
      </c>
      <c r="H141" s="14">
        <f>E141*(1+Dashboard!$K$19)^(Dashboard!$J$36-2011)</f>
        <v>197749.15534741938</v>
      </c>
      <c r="I141" s="14">
        <f>F141*(1+Dashboard!$K$20)^(Dashboard!$J$36-2011)</f>
        <v>2755615.681012304</v>
      </c>
      <c r="J141" s="14">
        <f>G141*(1+Dashboard!$K$18)^(Dashboard!$J$36-2011)</f>
        <v>3044526.344986036</v>
      </c>
      <c r="K141" s="1" t="str">
        <f>IF(J141&gt;Dashboard!$I$26,"Metro",IF(J141&gt;Dashboard!$H$26,IF(J141&lt;=Dashboard!$I$26,"TIER 1","TIER 6"),IF(J141&gt;Dashboard!$H$27,IF(J141&lt;=Dashboard!$I$27,"TIER 2","TIER 6"),IF(J141&gt;Dashboard!$H$28,IF(J141&lt;=Dashboard!$I$28,"TIER 3","TIER 6"),IF(J141&gt;Dashboard!$H$29,IF(J141&lt;=Dashboard!$I$29,"TIER 4","TIER 6"),IF(J141&gt;Dashboard!$H$30,IF(J141&lt;=Dashboard!$I$30,"TIER 5","TIER 6"),IF(J141&gt;Dashboard!$H$31,IF(J141&lt;=Dashboard!$I$31,"TIER 6","TIER 6"),"TIER 6")))))))</f>
        <v>TIER 1</v>
      </c>
      <c r="L141" s="14">
        <f>$J141*Dashboard!$J$37</f>
        <v>152226.31724930179</v>
      </c>
      <c r="M141" s="14">
        <f>$J141*Dashboard!$J$38</f>
        <v>231384.00221893872</v>
      </c>
      <c r="N141" s="14">
        <f>$J141*Dashboard!$J$39</f>
        <v>913357.90349581081</v>
      </c>
      <c r="O141" s="14">
        <f>$J141*Dashboard!$J$40</f>
        <v>1747558.1220219848</v>
      </c>
      <c r="P141" s="14">
        <f>H141*(1+Dashboard!$L$19)^(Dashboard!$K$36-2019)</f>
        <v>218331.04626810036</v>
      </c>
      <c r="Q141" s="14">
        <f>I141*(1+Dashboard!$L$20)^(Dashboard!$K$36-2019)</f>
        <v>2821852.5453829723</v>
      </c>
      <c r="R141" s="14">
        <f>J141*(1+Dashboard!$L$18)^(Dashboard!$K$36-2019)</f>
        <v>3199827.7863745433</v>
      </c>
      <c r="S141" s="1" t="str">
        <f>IF(R141&gt;Dashboard!$K$26,"Metro",IF(R141&gt;Dashboard!$J$26,IF(R141&lt;=Dashboard!$K$26,"TIER 1","TIER 6"),IF(R141&gt;Dashboard!$J$27,IF(R141&lt;=Dashboard!$K$27,"TIER 2","TIER 6"),IF(R141&gt;Dashboard!$J$28,IF(R141&lt;=Dashboard!$K$28,"TIER 3","TIER 6"),IF(R141&gt;Dashboard!$J$29,IF(R141&lt;=Dashboard!$K$29,"TIER 4","TIER 6"),IF(R141&gt;Dashboard!$J$30,IF(R141&lt;=Dashboard!$K$30,"TIER 5","TIER 6"),IF(R141&gt;Dashboard!$J$31,IF(R141&lt;=Dashboard!$K$31,"TIER 6","TIER 6"),"TIER 6")))))))</f>
        <v>TIER 1</v>
      </c>
      <c r="T141" s="14">
        <f>$R141*Dashboard!$K$37</f>
        <v>319982.77863745438</v>
      </c>
      <c r="U141" s="14">
        <f>$R141*Dashboard!$K$38</f>
        <v>479974.16795618145</v>
      </c>
      <c r="V141" s="14">
        <f>$R141*Dashboard!$K$39</f>
        <v>799956.94659363583</v>
      </c>
      <c r="W141" s="14">
        <f>$R141*Dashboard!$K$40</f>
        <v>1599913.8931872717</v>
      </c>
    </row>
    <row r="142" spans="3:23" x14ac:dyDescent="0.55000000000000004">
      <c r="C142" s="1" t="s">
        <v>432</v>
      </c>
      <c r="D142" s="1" t="s">
        <v>109</v>
      </c>
      <c r="E142" s="14">
        <v>676810</v>
      </c>
      <c r="F142" s="14">
        <v>2133124</v>
      </c>
      <c r="G142" s="14">
        <v>2809934</v>
      </c>
      <c r="H142" s="14">
        <f>E142*(1+Dashboard!$K$19)^(Dashboard!$J$36-2011)</f>
        <v>792990.78565614333</v>
      </c>
      <c r="I142" s="14">
        <f>F142*(1+Dashboard!$K$20)^(Dashboard!$J$36-2011)</f>
        <v>2224189.3966470649</v>
      </c>
      <c r="J142" s="14">
        <f>G142*(1+Dashboard!$K$18)^(Dashboard!$J$36-2011)</f>
        <v>3042755.8742723339</v>
      </c>
      <c r="K142" s="1" t="str">
        <f>IF(J142&gt;Dashboard!$I$26,"Metro",IF(J142&gt;Dashboard!$H$26,IF(J142&lt;=Dashboard!$I$26,"TIER 1","TIER 6"),IF(J142&gt;Dashboard!$H$27,IF(J142&lt;=Dashboard!$I$27,"TIER 2","TIER 6"),IF(J142&gt;Dashboard!$H$28,IF(J142&lt;=Dashboard!$I$28,"TIER 3","TIER 6"),IF(J142&gt;Dashboard!$H$29,IF(J142&lt;=Dashboard!$I$29,"TIER 4","TIER 6"),IF(J142&gt;Dashboard!$H$30,IF(J142&lt;=Dashboard!$I$30,"TIER 5","TIER 6"),IF(J142&gt;Dashboard!$H$31,IF(J142&lt;=Dashboard!$I$31,"TIER 6","TIER 6"),"TIER 6")))))))</f>
        <v>TIER 1</v>
      </c>
      <c r="L142" s="14">
        <f>$J142*Dashboard!$J$37</f>
        <v>152137.7937136167</v>
      </c>
      <c r="M142" s="14">
        <f>$J142*Dashboard!$J$38</f>
        <v>231249.44644469736</v>
      </c>
      <c r="N142" s="14">
        <f>$J142*Dashboard!$J$39</f>
        <v>912826.76228170015</v>
      </c>
      <c r="O142" s="14">
        <f>$J142*Dashboard!$J$40</f>
        <v>1746541.8718323198</v>
      </c>
      <c r="P142" s="14">
        <f>H142*(1+Dashboard!$L$19)^(Dashboard!$K$36-2019)</f>
        <v>875525.90355743375</v>
      </c>
      <c r="Q142" s="14">
        <f>I142*(1+Dashboard!$L$20)^(Dashboard!$K$36-2019)</f>
        <v>2277652.3423021967</v>
      </c>
      <c r="R142" s="14">
        <f>J142*(1+Dashboard!$L$18)^(Dashboard!$K$36-2019)</f>
        <v>3197967.0038610348</v>
      </c>
      <c r="S142" s="1" t="str">
        <f>IF(R142&gt;Dashboard!$K$26,"Metro",IF(R142&gt;Dashboard!$J$26,IF(R142&lt;=Dashboard!$K$26,"TIER 1","TIER 6"),IF(R142&gt;Dashboard!$J$27,IF(R142&lt;=Dashboard!$K$27,"TIER 2","TIER 6"),IF(R142&gt;Dashboard!$J$28,IF(R142&lt;=Dashboard!$K$28,"TIER 3","TIER 6"),IF(R142&gt;Dashboard!$J$29,IF(R142&lt;=Dashboard!$K$29,"TIER 4","TIER 6"),IF(R142&gt;Dashboard!$J$30,IF(R142&lt;=Dashboard!$K$30,"TIER 5","TIER 6"),IF(R142&gt;Dashboard!$J$31,IF(R142&lt;=Dashboard!$K$31,"TIER 6","TIER 6"),"TIER 6")))))))</f>
        <v>TIER 1</v>
      </c>
      <c r="T142" s="14">
        <f>$R142*Dashboard!$K$37</f>
        <v>319796.70038610348</v>
      </c>
      <c r="U142" s="14">
        <f>$R142*Dashboard!$K$38</f>
        <v>479695.05057915521</v>
      </c>
      <c r="V142" s="14">
        <f>$R142*Dashboard!$K$39</f>
        <v>799491.75096525869</v>
      </c>
      <c r="W142" s="14">
        <f>$R142*Dashboard!$K$40</f>
        <v>1598983.5019305174</v>
      </c>
    </row>
    <row r="143" spans="3:23" x14ac:dyDescent="0.55000000000000004">
      <c r="C143" s="1" t="s">
        <v>243</v>
      </c>
      <c r="D143" s="1" t="s">
        <v>121</v>
      </c>
      <c r="E143" s="14">
        <v>655911</v>
      </c>
      <c r="F143" s="14">
        <v>2141459</v>
      </c>
      <c r="G143" s="14">
        <v>2797370</v>
      </c>
      <c r="H143" s="14">
        <f>E143*(1+Dashboard!$K$19)^(Dashboard!$J$36-2011)</f>
        <v>768504.27625257696</v>
      </c>
      <c r="I143" s="14">
        <f>F143*(1+Dashboard!$K$20)^(Dashboard!$J$36-2011)</f>
        <v>2232880.2269134037</v>
      </c>
      <c r="J143" s="14">
        <f>G143*(1+Dashboard!$K$18)^(Dashboard!$J$36-2011)</f>
        <v>3029150.8626228226</v>
      </c>
      <c r="K143" s="1" t="str">
        <f>IF(J143&gt;Dashboard!$I$26,"Metro",IF(J143&gt;Dashboard!$H$26,IF(J143&lt;=Dashboard!$I$26,"TIER 1","TIER 6"),IF(J143&gt;Dashboard!$H$27,IF(J143&lt;=Dashboard!$I$27,"TIER 2","TIER 6"),IF(J143&gt;Dashboard!$H$28,IF(J143&lt;=Dashboard!$I$28,"TIER 3","TIER 6"),IF(J143&gt;Dashboard!$H$29,IF(J143&lt;=Dashboard!$I$29,"TIER 4","TIER 6"),IF(J143&gt;Dashboard!$H$30,IF(J143&lt;=Dashboard!$I$30,"TIER 5","TIER 6"),IF(J143&gt;Dashboard!$H$31,IF(J143&lt;=Dashboard!$I$31,"TIER 6","TIER 6"),"TIER 6")))))))</f>
        <v>TIER 1</v>
      </c>
      <c r="L143" s="14">
        <f>$J143*Dashboard!$J$37</f>
        <v>151457.54313114114</v>
      </c>
      <c r="M143" s="14">
        <f>$J143*Dashboard!$J$38</f>
        <v>230215.46555933452</v>
      </c>
      <c r="N143" s="14">
        <f>$J143*Dashboard!$J$39</f>
        <v>908745.25878684677</v>
      </c>
      <c r="O143" s="14">
        <f>$J143*Dashboard!$J$40</f>
        <v>1738732.5951455005</v>
      </c>
      <c r="P143" s="14">
        <f>H143*(1+Dashboard!$L$19)^(Dashboard!$K$36-2019)</f>
        <v>848490.81858757988</v>
      </c>
      <c r="Q143" s="14">
        <f>I143*(1+Dashboard!$L$20)^(Dashboard!$K$36-2019)</f>
        <v>2286552.0744664259</v>
      </c>
      <c r="R143" s="14">
        <f>J143*(1+Dashboard!$L$18)^(Dashboard!$K$36-2019)</f>
        <v>3183667.9998856708</v>
      </c>
      <c r="S143" s="1" t="str">
        <f>IF(R143&gt;Dashboard!$K$26,"Metro",IF(R143&gt;Dashboard!$J$26,IF(R143&lt;=Dashboard!$K$26,"TIER 1","TIER 6"),IF(R143&gt;Dashboard!$J$27,IF(R143&lt;=Dashboard!$K$27,"TIER 2","TIER 6"),IF(R143&gt;Dashboard!$J$28,IF(R143&lt;=Dashboard!$K$28,"TIER 3","TIER 6"),IF(R143&gt;Dashboard!$J$29,IF(R143&lt;=Dashboard!$K$29,"TIER 4","TIER 6"),IF(R143&gt;Dashboard!$J$30,IF(R143&lt;=Dashboard!$K$30,"TIER 5","TIER 6"),IF(R143&gt;Dashboard!$J$31,IF(R143&lt;=Dashboard!$K$31,"TIER 6","TIER 6"),"TIER 6")))))))</f>
        <v>TIER 1</v>
      </c>
      <c r="T143" s="14">
        <f>$R143*Dashboard!$K$37</f>
        <v>318366.79998856713</v>
      </c>
      <c r="U143" s="14">
        <f>$R143*Dashboard!$K$38</f>
        <v>477550.19998285058</v>
      </c>
      <c r="V143" s="14">
        <f>$R143*Dashboard!$K$39</f>
        <v>795916.99997141771</v>
      </c>
      <c r="W143" s="14">
        <f>$R143*Dashboard!$K$40</f>
        <v>1591833.9999428354</v>
      </c>
    </row>
    <row r="144" spans="3:23" x14ac:dyDescent="0.55000000000000004">
      <c r="C144" s="1" t="s">
        <v>469</v>
      </c>
      <c r="D144" s="1" t="s">
        <v>195</v>
      </c>
      <c r="E144" s="14">
        <v>598153</v>
      </c>
      <c r="F144" s="14">
        <v>2174195</v>
      </c>
      <c r="G144" s="14">
        <v>2772348</v>
      </c>
      <c r="H144" s="14">
        <f>E144*(1+Dashboard!$K$19)^(Dashboard!$J$36-2011)</f>
        <v>700831.5737246481</v>
      </c>
      <c r="I144" s="14">
        <f>F144*(1+Dashboard!$K$20)^(Dashboard!$J$36-2011)</f>
        <v>2267013.762558138</v>
      </c>
      <c r="J144" s="14">
        <f>G144*(1+Dashboard!$K$18)^(Dashboard!$J$36-2011)</f>
        <v>3002055.622134597</v>
      </c>
      <c r="K144" s="1" t="str">
        <f>IF(J144&gt;Dashboard!$I$26,"Metro",IF(J144&gt;Dashboard!$H$26,IF(J144&lt;=Dashboard!$I$26,"TIER 1","TIER 6"),IF(J144&gt;Dashboard!$H$27,IF(J144&lt;=Dashboard!$I$27,"TIER 2","TIER 6"),IF(J144&gt;Dashboard!$H$28,IF(J144&lt;=Dashboard!$I$28,"TIER 3","TIER 6"),IF(J144&gt;Dashboard!$H$29,IF(J144&lt;=Dashboard!$I$29,"TIER 4","TIER 6"),IF(J144&gt;Dashboard!$H$30,IF(J144&lt;=Dashboard!$I$30,"TIER 5","TIER 6"),IF(J144&gt;Dashboard!$H$31,IF(J144&lt;=Dashboard!$I$31,"TIER 6","TIER 6"),"TIER 6")))))))</f>
        <v>TIER 1</v>
      </c>
      <c r="L144" s="14">
        <f>$J144*Dashboard!$J$37</f>
        <v>150102.78110672985</v>
      </c>
      <c r="M144" s="14">
        <f>$J144*Dashboard!$J$38</f>
        <v>228156.22728222937</v>
      </c>
      <c r="N144" s="14">
        <f>$J144*Dashboard!$J$39</f>
        <v>900616.68664037914</v>
      </c>
      <c r="O144" s="14">
        <f>$J144*Dashboard!$J$40</f>
        <v>1723179.9271052589</v>
      </c>
      <c r="P144" s="14">
        <f>H144*(1+Dashboard!$L$19)^(Dashboard!$K$36-2019)</f>
        <v>773774.68682582956</v>
      </c>
      <c r="Q144" s="14">
        <f>I144*(1+Dashboard!$L$20)^(Dashboard!$K$36-2019)</f>
        <v>2321506.0795207992</v>
      </c>
      <c r="R144" s="14">
        <f>J144*(1+Dashboard!$L$18)^(Dashboard!$K$36-2019)</f>
        <v>3155190.6298226691</v>
      </c>
      <c r="S144" s="1" t="str">
        <f>IF(R144&gt;Dashboard!$K$26,"Metro",IF(R144&gt;Dashboard!$J$26,IF(R144&lt;=Dashboard!$K$26,"TIER 1","TIER 6"),IF(R144&gt;Dashboard!$J$27,IF(R144&lt;=Dashboard!$K$27,"TIER 2","TIER 6"),IF(R144&gt;Dashboard!$J$28,IF(R144&lt;=Dashboard!$K$28,"TIER 3","TIER 6"),IF(R144&gt;Dashboard!$J$29,IF(R144&lt;=Dashboard!$K$29,"TIER 4","TIER 6"),IF(R144&gt;Dashboard!$J$30,IF(R144&lt;=Dashboard!$K$30,"TIER 5","TIER 6"),IF(R144&gt;Dashboard!$J$31,IF(R144&lt;=Dashboard!$K$31,"TIER 6","TIER 6"),"TIER 6")))))))</f>
        <v>TIER 1</v>
      </c>
      <c r="T144" s="14">
        <f>$R144*Dashboard!$K$37</f>
        <v>315519.06298226694</v>
      </c>
      <c r="U144" s="14">
        <f>$R144*Dashboard!$K$38</f>
        <v>473278.59447340033</v>
      </c>
      <c r="V144" s="14">
        <f>$R144*Dashboard!$K$39</f>
        <v>788797.65745566727</v>
      </c>
      <c r="W144" s="14">
        <f>$R144*Dashboard!$K$40</f>
        <v>1577595.3149113345</v>
      </c>
    </row>
    <row r="145" spans="3:23" x14ac:dyDescent="0.55000000000000004">
      <c r="C145" s="1" t="s">
        <v>341</v>
      </c>
      <c r="D145" s="1" t="s">
        <v>99</v>
      </c>
      <c r="E145" s="14">
        <v>906412</v>
      </c>
      <c r="F145" s="14">
        <v>1836670</v>
      </c>
      <c r="G145" s="14">
        <v>2743082</v>
      </c>
      <c r="H145" s="14">
        <f>E145*(1+Dashboard!$K$19)^(Dashboard!$J$36-2011)</f>
        <v>1062006.1228530256</v>
      </c>
      <c r="I145" s="14">
        <f>F145*(1+Dashboard!$K$20)^(Dashboard!$J$36-2011)</f>
        <v>1915079.4511429083</v>
      </c>
      <c r="J145" s="14">
        <f>G145*(1+Dashboard!$K$18)^(Dashboard!$J$36-2011)</f>
        <v>2970364.7377876854</v>
      </c>
      <c r="K145" s="1" t="str">
        <f>IF(J145&gt;Dashboard!$I$26,"Metro",IF(J145&gt;Dashboard!$H$26,IF(J145&lt;=Dashboard!$I$26,"TIER 1","TIER 6"),IF(J145&gt;Dashboard!$H$27,IF(J145&lt;=Dashboard!$I$27,"TIER 2","TIER 6"),IF(J145&gt;Dashboard!$H$28,IF(J145&lt;=Dashboard!$I$28,"TIER 3","TIER 6"),IF(J145&gt;Dashboard!$H$29,IF(J145&lt;=Dashboard!$I$29,"TIER 4","TIER 6"),IF(J145&gt;Dashboard!$H$30,IF(J145&lt;=Dashboard!$I$30,"TIER 5","TIER 6"),IF(J145&gt;Dashboard!$H$31,IF(J145&lt;=Dashboard!$I$31,"TIER 6","TIER 6"),"TIER 6")))))))</f>
        <v>TIER 1</v>
      </c>
      <c r="L145" s="14">
        <f>$J145*Dashboard!$J$37</f>
        <v>148518.23688938428</v>
      </c>
      <c r="M145" s="14">
        <f>$J145*Dashboard!$J$38</f>
        <v>225747.72007186408</v>
      </c>
      <c r="N145" s="14">
        <f>$J145*Dashboard!$J$39</f>
        <v>891109.42133630556</v>
      </c>
      <c r="O145" s="14">
        <f>$J145*Dashboard!$J$40</f>
        <v>1704989.3594901315</v>
      </c>
      <c r="P145" s="14">
        <f>H145*(1+Dashboard!$L$19)^(Dashboard!$K$36-2019)</f>
        <v>1172540.5731228862</v>
      </c>
      <c r="Q145" s="14">
        <f>I145*(1+Dashboard!$L$20)^(Dashboard!$K$36-2019)</f>
        <v>1961112.3064276509</v>
      </c>
      <c r="R145" s="14">
        <f>J145*(1+Dashboard!$L$18)^(Dashboard!$K$36-2019)</f>
        <v>3121883.1918775085</v>
      </c>
      <c r="S145" s="1" t="str">
        <f>IF(R145&gt;Dashboard!$K$26,"Metro",IF(R145&gt;Dashboard!$J$26,IF(R145&lt;=Dashboard!$K$26,"TIER 1","TIER 6"),IF(R145&gt;Dashboard!$J$27,IF(R145&lt;=Dashboard!$K$27,"TIER 2","TIER 6"),IF(R145&gt;Dashboard!$J$28,IF(R145&lt;=Dashboard!$K$28,"TIER 3","TIER 6"),IF(R145&gt;Dashboard!$J$29,IF(R145&lt;=Dashboard!$K$29,"TIER 4","TIER 6"),IF(R145&gt;Dashboard!$J$30,IF(R145&lt;=Dashboard!$K$30,"TIER 5","TIER 6"),IF(R145&gt;Dashboard!$J$31,IF(R145&lt;=Dashboard!$K$31,"TIER 6","TIER 6"),"TIER 6")))))))</f>
        <v>TIER 1</v>
      </c>
      <c r="T145" s="14">
        <f>$R145*Dashboard!$K$37</f>
        <v>312188.31918775087</v>
      </c>
      <c r="U145" s="14">
        <f>$R145*Dashboard!$K$38</f>
        <v>468282.47878162627</v>
      </c>
      <c r="V145" s="14">
        <f>$R145*Dashboard!$K$39</f>
        <v>780470.79796937713</v>
      </c>
      <c r="W145" s="14">
        <f>$R145*Dashboard!$K$40</f>
        <v>1560941.5959387543</v>
      </c>
    </row>
    <row r="146" spans="3:23" x14ac:dyDescent="0.55000000000000004">
      <c r="C146" s="1" t="s">
        <v>243</v>
      </c>
      <c r="D146" s="1" t="s">
        <v>193</v>
      </c>
      <c r="E146" s="14">
        <v>760259</v>
      </c>
      <c r="F146" s="14">
        <v>1980980</v>
      </c>
      <c r="G146" s="14">
        <v>2741239</v>
      </c>
      <c r="H146" s="14">
        <f>E146*(1+Dashboard!$K$19)^(Dashboard!$J$36-2011)</f>
        <v>890764.58934140136</v>
      </c>
      <c r="I146" s="14">
        <f>F146*(1+Dashboard!$K$20)^(Dashboard!$J$36-2011)</f>
        <v>2065550.2028807998</v>
      </c>
      <c r="J146" s="14">
        <f>G146*(1+Dashboard!$K$18)^(Dashboard!$J$36-2011)</f>
        <v>2968369.0328792129</v>
      </c>
      <c r="K146" s="1" t="str">
        <f>IF(J146&gt;Dashboard!$I$26,"Metro",IF(J146&gt;Dashboard!$H$26,IF(J146&lt;=Dashboard!$I$26,"TIER 1","TIER 6"),IF(J146&gt;Dashboard!$H$27,IF(J146&lt;=Dashboard!$I$27,"TIER 2","TIER 6"),IF(J146&gt;Dashboard!$H$28,IF(J146&lt;=Dashboard!$I$28,"TIER 3","TIER 6"),IF(J146&gt;Dashboard!$H$29,IF(J146&lt;=Dashboard!$I$29,"TIER 4","TIER 6"),IF(J146&gt;Dashboard!$H$30,IF(J146&lt;=Dashboard!$I$30,"TIER 5","TIER 6"),IF(J146&gt;Dashboard!$H$31,IF(J146&lt;=Dashboard!$I$31,"TIER 6","TIER 6"),"TIER 6")))))))</f>
        <v>TIER 1</v>
      </c>
      <c r="L146" s="14">
        <f>$J146*Dashboard!$J$37</f>
        <v>148418.45164396064</v>
      </c>
      <c r="M146" s="14">
        <f>$J146*Dashboard!$J$38</f>
        <v>225596.04649882019</v>
      </c>
      <c r="N146" s="14">
        <f>$J146*Dashboard!$J$39</f>
        <v>890510.70986376388</v>
      </c>
      <c r="O146" s="14">
        <f>$J146*Dashboard!$J$40</f>
        <v>1703843.8248726684</v>
      </c>
      <c r="P146" s="14">
        <f>H146*(1+Dashboard!$L$19)^(Dashboard!$K$36-2019)</f>
        <v>983476.08326217253</v>
      </c>
      <c r="Q146" s="14">
        <f>I146*(1+Dashboard!$L$20)^(Dashboard!$K$36-2019)</f>
        <v>2115199.930737175</v>
      </c>
      <c r="R146" s="14">
        <f>J146*(1+Dashboard!$L$18)^(Dashboard!$K$36-2019)</f>
        <v>3119785.6859616698</v>
      </c>
      <c r="S146" s="1" t="str">
        <f>IF(R146&gt;Dashboard!$K$26,"Metro",IF(R146&gt;Dashboard!$J$26,IF(R146&lt;=Dashboard!$K$26,"TIER 1","TIER 6"),IF(R146&gt;Dashboard!$J$27,IF(R146&lt;=Dashboard!$K$27,"TIER 2","TIER 6"),IF(R146&gt;Dashboard!$J$28,IF(R146&lt;=Dashboard!$K$28,"TIER 3","TIER 6"),IF(R146&gt;Dashboard!$J$29,IF(R146&lt;=Dashboard!$K$29,"TIER 4","TIER 6"),IF(R146&gt;Dashboard!$J$30,IF(R146&lt;=Dashboard!$K$30,"TIER 5","TIER 6"),IF(R146&gt;Dashboard!$J$31,IF(R146&lt;=Dashboard!$K$31,"TIER 6","TIER 6"),"TIER 6")))))))</f>
        <v>TIER 1</v>
      </c>
      <c r="T146" s="14">
        <f>$R146*Dashboard!$K$37</f>
        <v>311978.56859616697</v>
      </c>
      <c r="U146" s="14">
        <f>$R146*Dashboard!$K$38</f>
        <v>467967.85289425048</v>
      </c>
      <c r="V146" s="14">
        <f>$R146*Dashboard!$K$39</f>
        <v>779946.42149041744</v>
      </c>
      <c r="W146" s="14">
        <f>$R146*Dashboard!$K$40</f>
        <v>1559892.8429808349</v>
      </c>
    </row>
    <row r="147" spans="3:23" x14ac:dyDescent="0.55000000000000004">
      <c r="C147" s="1" t="s">
        <v>518</v>
      </c>
      <c r="D147" s="1" t="s">
        <v>525</v>
      </c>
      <c r="E147" s="14">
        <v>2719736</v>
      </c>
      <c r="F147" s="14">
        <v>12193</v>
      </c>
      <c r="G147" s="14">
        <v>2731929</v>
      </c>
      <c r="H147" s="14">
        <f>E147*(1+Dashboard!$K$19)^(Dashboard!$J$36-2011)</f>
        <v>3186604.1982495775</v>
      </c>
      <c r="I147" s="14">
        <f>F147*(1+Dashboard!$K$20)^(Dashboard!$J$36-2011)</f>
        <v>12713.532505994806</v>
      </c>
      <c r="J147" s="14">
        <f>G147*(1+Dashboard!$K$18)^(Dashboard!$J$36-2011)</f>
        <v>2958287.6369498158</v>
      </c>
      <c r="K147" s="1" t="str">
        <f>IF(J147&gt;Dashboard!$I$26,"Metro",IF(J147&gt;Dashboard!$H$26,IF(J147&lt;=Dashboard!$I$26,"TIER 1","TIER 6"),IF(J147&gt;Dashboard!$H$27,IF(J147&lt;=Dashboard!$I$27,"TIER 2","TIER 6"),IF(J147&gt;Dashboard!$H$28,IF(J147&lt;=Dashboard!$I$28,"TIER 3","TIER 6"),IF(J147&gt;Dashboard!$H$29,IF(J147&lt;=Dashboard!$I$29,"TIER 4","TIER 6"),IF(J147&gt;Dashboard!$H$30,IF(J147&lt;=Dashboard!$I$30,"TIER 5","TIER 6"),IF(J147&gt;Dashboard!$H$31,IF(J147&lt;=Dashboard!$I$31,"TIER 6","TIER 6"),"TIER 6")))))))</f>
        <v>TIER 1</v>
      </c>
      <c r="L147" s="14">
        <f>$J147*Dashboard!$J$37</f>
        <v>147914.38184749079</v>
      </c>
      <c r="M147" s="14">
        <f>$J147*Dashboard!$J$38</f>
        <v>224829.86040818598</v>
      </c>
      <c r="N147" s="14">
        <f>$J147*Dashboard!$J$39</f>
        <v>887486.29108494474</v>
      </c>
      <c r="O147" s="14">
        <f>$J147*Dashboard!$J$40</f>
        <v>1698057.1036091945</v>
      </c>
      <c r="P147" s="14">
        <f>H147*(1+Dashboard!$L$19)^(Dashboard!$K$36-2019)</f>
        <v>3518268.5226838859</v>
      </c>
      <c r="Q147" s="14">
        <f>I147*(1+Dashboard!$L$20)^(Dashboard!$K$36-2019)</f>
        <v>13019.128287755746</v>
      </c>
      <c r="R147" s="14">
        <f>J147*(1+Dashboard!$L$18)^(Dashboard!$K$36-2019)</f>
        <v>3109190.0375208361</v>
      </c>
      <c r="S147" s="1" t="str">
        <f>IF(R147&gt;Dashboard!$K$26,"Metro",IF(R147&gt;Dashboard!$J$26,IF(R147&lt;=Dashboard!$K$26,"TIER 1","TIER 6"),IF(R147&gt;Dashboard!$J$27,IF(R147&lt;=Dashboard!$K$27,"TIER 2","TIER 6"),IF(R147&gt;Dashboard!$J$28,IF(R147&lt;=Dashboard!$K$28,"TIER 3","TIER 6"),IF(R147&gt;Dashboard!$J$29,IF(R147&lt;=Dashboard!$K$29,"TIER 4","TIER 6"),IF(R147&gt;Dashboard!$J$30,IF(R147&lt;=Dashboard!$K$30,"TIER 5","TIER 6"),IF(R147&gt;Dashboard!$J$31,IF(R147&lt;=Dashboard!$K$31,"TIER 6","TIER 6"),"TIER 6")))))))</f>
        <v>TIER 1</v>
      </c>
      <c r="T147" s="14">
        <f>$R147*Dashboard!$K$37</f>
        <v>310919.00375208363</v>
      </c>
      <c r="U147" s="14">
        <f>$R147*Dashboard!$K$38</f>
        <v>466378.50562812539</v>
      </c>
      <c r="V147" s="14">
        <f>$R147*Dashboard!$K$39</f>
        <v>777297.50938020903</v>
      </c>
      <c r="W147" s="14">
        <f>$R147*Dashboard!$K$40</f>
        <v>1554595.0187604181</v>
      </c>
    </row>
    <row r="148" spans="3:23" x14ac:dyDescent="0.55000000000000004">
      <c r="C148" s="1" t="s">
        <v>294</v>
      </c>
      <c r="D148" s="1" t="s">
        <v>298</v>
      </c>
      <c r="E148" s="14">
        <v>389861</v>
      </c>
      <c r="F148" s="14">
        <v>2338546</v>
      </c>
      <c r="G148" s="14">
        <v>2728407</v>
      </c>
      <c r="H148" s="14">
        <f>E148*(1+Dashboard!$K$19)^(Dashboard!$J$36-2011)</f>
        <v>456784.29793692421</v>
      </c>
      <c r="I148" s="14">
        <f>F148*(1+Dashboard!$K$20)^(Dashboard!$J$36-2011)</f>
        <v>2438381.0865057106</v>
      </c>
      <c r="J148" s="14">
        <f>G148*(1+Dashboard!$K$18)^(Dashboard!$J$36-2011)</f>
        <v>2954473.8156325934</v>
      </c>
      <c r="K148" s="1" t="str">
        <f>IF(J148&gt;Dashboard!$I$26,"Metro",IF(J148&gt;Dashboard!$H$26,IF(J148&lt;=Dashboard!$I$26,"TIER 1","TIER 6"),IF(J148&gt;Dashboard!$H$27,IF(J148&lt;=Dashboard!$I$27,"TIER 2","TIER 6"),IF(J148&gt;Dashboard!$H$28,IF(J148&lt;=Dashboard!$I$28,"TIER 3","TIER 6"),IF(J148&gt;Dashboard!$H$29,IF(J148&lt;=Dashboard!$I$29,"TIER 4","TIER 6"),IF(J148&gt;Dashboard!$H$30,IF(J148&lt;=Dashboard!$I$30,"TIER 5","TIER 6"),IF(J148&gt;Dashboard!$H$31,IF(J148&lt;=Dashboard!$I$31,"TIER 6","TIER 6"),"TIER 6")))))))</f>
        <v>TIER 1</v>
      </c>
      <c r="L148" s="14">
        <f>$J148*Dashboard!$J$37</f>
        <v>147723.69078162967</v>
      </c>
      <c r="M148" s="14">
        <f>$J148*Dashboard!$J$38</f>
        <v>224540.0099880771</v>
      </c>
      <c r="N148" s="14">
        <f>$J148*Dashboard!$J$39</f>
        <v>886342.14468977798</v>
      </c>
      <c r="O148" s="14">
        <f>$J148*Dashboard!$J$40</f>
        <v>1695867.9701731089</v>
      </c>
      <c r="P148" s="14">
        <f>H148*(1+Dashboard!$L$19)^(Dashboard!$K$36-2019)</f>
        <v>504326.77455534739</v>
      </c>
      <c r="Q148" s="14">
        <f>I148*(1+Dashboard!$L$20)^(Dashboard!$K$36-2019)</f>
        <v>2496992.5679339003</v>
      </c>
      <c r="R148" s="14">
        <f>J148*(1+Dashboard!$L$18)^(Dashboard!$K$36-2019)</f>
        <v>3105181.67298715</v>
      </c>
      <c r="S148" s="1" t="str">
        <f>IF(R148&gt;Dashboard!$K$26,"Metro",IF(R148&gt;Dashboard!$J$26,IF(R148&lt;=Dashboard!$K$26,"TIER 1","TIER 6"),IF(R148&gt;Dashboard!$J$27,IF(R148&lt;=Dashboard!$K$27,"TIER 2","TIER 6"),IF(R148&gt;Dashboard!$J$28,IF(R148&lt;=Dashboard!$K$28,"TIER 3","TIER 6"),IF(R148&gt;Dashboard!$J$29,IF(R148&lt;=Dashboard!$K$29,"TIER 4","TIER 6"),IF(R148&gt;Dashboard!$J$30,IF(R148&lt;=Dashboard!$K$30,"TIER 5","TIER 6"),IF(R148&gt;Dashboard!$J$31,IF(R148&lt;=Dashboard!$K$31,"TIER 6","TIER 6"),"TIER 6")))))))</f>
        <v>TIER 1</v>
      </c>
      <c r="T148" s="14">
        <f>$R148*Dashboard!$K$37</f>
        <v>310518.16729871504</v>
      </c>
      <c r="U148" s="14">
        <f>$R148*Dashboard!$K$38</f>
        <v>465777.25094807247</v>
      </c>
      <c r="V148" s="14">
        <f>$R148*Dashboard!$K$39</f>
        <v>776295.41824678751</v>
      </c>
      <c r="W148" s="14">
        <f>$R148*Dashboard!$K$40</f>
        <v>1552590.836493575</v>
      </c>
    </row>
    <row r="149" spans="3:23" x14ac:dyDescent="0.55000000000000004">
      <c r="C149" s="1" t="s">
        <v>588</v>
      </c>
      <c r="D149" s="1" t="s">
        <v>38</v>
      </c>
      <c r="E149" s="14">
        <v>1338033</v>
      </c>
      <c r="F149" s="14">
        <v>1384257</v>
      </c>
      <c r="G149" s="14">
        <v>2722290</v>
      </c>
      <c r="H149" s="14">
        <f>E149*(1+Dashboard!$K$19)^(Dashboard!$J$36-2011)</f>
        <v>1567718.9165406043</v>
      </c>
      <c r="I149" s="14">
        <f>F149*(1+Dashboard!$K$20)^(Dashboard!$J$36-2011)</f>
        <v>1443352.4453498607</v>
      </c>
      <c r="J149" s="14">
        <f>G149*(1+Dashboard!$K$18)^(Dashboard!$J$36-2011)</f>
        <v>2947849.9811642664</v>
      </c>
      <c r="K149" s="1" t="str">
        <f>IF(J149&gt;Dashboard!$I$26,"Metro",IF(J149&gt;Dashboard!$H$26,IF(J149&lt;=Dashboard!$I$26,"TIER 1","TIER 6"),IF(J149&gt;Dashboard!$H$27,IF(J149&lt;=Dashboard!$I$27,"TIER 2","TIER 6"),IF(J149&gt;Dashboard!$H$28,IF(J149&lt;=Dashboard!$I$28,"TIER 3","TIER 6"),IF(J149&gt;Dashboard!$H$29,IF(J149&lt;=Dashboard!$I$29,"TIER 4","TIER 6"),IF(J149&gt;Dashboard!$H$30,IF(J149&lt;=Dashboard!$I$30,"TIER 5","TIER 6"),IF(J149&gt;Dashboard!$H$31,IF(J149&lt;=Dashboard!$I$31,"TIER 6","TIER 6"),"TIER 6")))))))</f>
        <v>TIER 1</v>
      </c>
      <c r="L149" s="14">
        <f>$J149*Dashboard!$J$37</f>
        <v>147392.49905821332</v>
      </c>
      <c r="M149" s="14">
        <f>$J149*Dashboard!$J$38</f>
        <v>224036.59856848425</v>
      </c>
      <c r="N149" s="14">
        <f>$J149*Dashboard!$J$39</f>
        <v>884354.99434927991</v>
      </c>
      <c r="O149" s="14">
        <f>$J149*Dashboard!$J$40</f>
        <v>1692065.8891882892</v>
      </c>
      <c r="P149" s="14">
        <f>H149*(1+Dashboard!$L$19)^(Dashboard!$K$36-2019)</f>
        <v>1730888.3605659842</v>
      </c>
      <c r="Q149" s="14">
        <f>I149*(1+Dashboard!$L$20)^(Dashboard!$K$36-2019)</f>
        <v>1478046.3762998362</v>
      </c>
      <c r="R149" s="14">
        <f>J149*(1+Dashboard!$L$18)^(Dashboard!$K$36-2019)</f>
        <v>3098219.9563907394</v>
      </c>
      <c r="S149" s="1" t="str">
        <f>IF(R149&gt;Dashboard!$K$26,"Metro",IF(R149&gt;Dashboard!$J$26,IF(R149&lt;=Dashboard!$K$26,"TIER 1","TIER 6"),IF(R149&gt;Dashboard!$J$27,IF(R149&lt;=Dashboard!$K$27,"TIER 2","TIER 6"),IF(R149&gt;Dashboard!$J$28,IF(R149&lt;=Dashboard!$K$28,"TIER 3","TIER 6"),IF(R149&gt;Dashboard!$J$29,IF(R149&lt;=Dashboard!$K$29,"TIER 4","TIER 6"),IF(R149&gt;Dashboard!$J$30,IF(R149&lt;=Dashboard!$K$30,"TIER 5","TIER 6"),IF(R149&gt;Dashboard!$J$31,IF(R149&lt;=Dashboard!$K$31,"TIER 6","TIER 6"),"TIER 6")))))))</f>
        <v>TIER 1</v>
      </c>
      <c r="T149" s="14">
        <f>$R149*Dashboard!$K$37</f>
        <v>309821.99563907395</v>
      </c>
      <c r="U149" s="14">
        <f>$R149*Dashboard!$K$38</f>
        <v>464732.9934586109</v>
      </c>
      <c r="V149" s="14">
        <f>$R149*Dashboard!$K$39</f>
        <v>774554.98909768485</v>
      </c>
      <c r="W149" s="14">
        <f>$R149*Dashboard!$K$40</f>
        <v>1549109.9781953697</v>
      </c>
    </row>
    <row r="150" spans="3:23" x14ac:dyDescent="0.55000000000000004">
      <c r="C150" s="1" t="s">
        <v>243</v>
      </c>
      <c r="D150" s="1" t="s">
        <v>185</v>
      </c>
      <c r="E150" s="14">
        <v>436703</v>
      </c>
      <c r="F150" s="14">
        <v>2266411</v>
      </c>
      <c r="G150" s="14">
        <v>2703114</v>
      </c>
      <c r="H150" s="14">
        <f>E150*(1+Dashboard!$K$19)^(Dashboard!$J$36-2011)</f>
        <v>511667.16666183237</v>
      </c>
      <c r="I150" s="14">
        <f>F150*(1+Dashboard!$K$20)^(Dashboard!$J$36-2011)</f>
        <v>2363166.5644586398</v>
      </c>
      <c r="J150" s="14">
        <f>G150*(1+Dashboard!$K$18)^(Dashboard!$J$36-2011)</f>
        <v>2927085.1209771424</v>
      </c>
      <c r="K150" s="1" t="str">
        <f>IF(J150&gt;Dashboard!$I$26,"Metro",IF(J150&gt;Dashboard!$H$26,IF(J150&lt;=Dashboard!$I$26,"TIER 1","TIER 6"),IF(J150&gt;Dashboard!$H$27,IF(J150&lt;=Dashboard!$I$27,"TIER 2","TIER 6"),IF(J150&gt;Dashboard!$H$28,IF(J150&lt;=Dashboard!$I$28,"TIER 3","TIER 6"),IF(J150&gt;Dashboard!$H$29,IF(J150&lt;=Dashboard!$I$29,"TIER 4","TIER 6"),IF(J150&gt;Dashboard!$H$30,IF(J150&lt;=Dashboard!$I$30,"TIER 5","TIER 6"),IF(J150&gt;Dashboard!$H$31,IF(J150&lt;=Dashboard!$I$31,"TIER 6","TIER 6"),"TIER 6")))))))</f>
        <v>TIER 1</v>
      </c>
      <c r="L150" s="14">
        <f>$J150*Dashboard!$J$37</f>
        <v>146354.25604885712</v>
      </c>
      <c r="M150" s="14">
        <f>$J150*Dashboard!$J$38</f>
        <v>222458.46919426281</v>
      </c>
      <c r="N150" s="14">
        <f>$J150*Dashboard!$J$39</f>
        <v>878125.53629314271</v>
      </c>
      <c r="O150" s="14">
        <f>$J150*Dashboard!$J$40</f>
        <v>1680146.8594408799</v>
      </c>
      <c r="P150" s="14">
        <f>H150*(1+Dashboard!$L$19)^(Dashboard!$K$36-2019)</f>
        <v>564921.89633906411</v>
      </c>
      <c r="Q150" s="14">
        <f>I150*(1+Dashboard!$L$20)^(Dashboard!$K$36-2019)</f>
        <v>2419970.110865315</v>
      </c>
      <c r="R150" s="14">
        <f>J150*(1+Dashboard!$L$18)^(Dashboard!$K$36-2019)</f>
        <v>3076395.8796451506</v>
      </c>
      <c r="S150" s="1" t="str">
        <f>IF(R150&gt;Dashboard!$K$26,"Metro",IF(R150&gt;Dashboard!$J$26,IF(R150&lt;=Dashboard!$K$26,"TIER 1","TIER 6"),IF(R150&gt;Dashboard!$J$27,IF(R150&lt;=Dashboard!$K$27,"TIER 2","TIER 6"),IF(R150&gt;Dashboard!$J$28,IF(R150&lt;=Dashboard!$K$28,"TIER 3","TIER 6"),IF(R150&gt;Dashboard!$J$29,IF(R150&lt;=Dashboard!$K$29,"TIER 4","TIER 6"),IF(R150&gt;Dashboard!$J$30,IF(R150&lt;=Dashboard!$K$30,"TIER 5","TIER 6"),IF(R150&gt;Dashboard!$J$31,IF(R150&lt;=Dashboard!$K$31,"TIER 6","TIER 6"),"TIER 6")))))))</f>
        <v>TIER 1</v>
      </c>
      <c r="T150" s="14">
        <f>$R150*Dashboard!$K$37</f>
        <v>307639.58796451509</v>
      </c>
      <c r="U150" s="14">
        <f>$R150*Dashboard!$K$38</f>
        <v>461459.38194677257</v>
      </c>
      <c r="V150" s="14">
        <f>$R150*Dashboard!$K$39</f>
        <v>769098.96991128766</v>
      </c>
      <c r="W150" s="14">
        <f>$R150*Dashboard!$K$40</f>
        <v>1538197.9398225753</v>
      </c>
    </row>
    <row r="151" spans="3:23" x14ac:dyDescent="0.55000000000000004">
      <c r="C151" s="1" t="s">
        <v>611</v>
      </c>
      <c r="D151" s="1" t="s">
        <v>635</v>
      </c>
      <c r="E151" s="14">
        <v>134730</v>
      </c>
      <c r="F151" s="14">
        <v>2549973</v>
      </c>
      <c r="G151" s="14">
        <v>2684703</v>
      </c>
      <c r="H151" s="14">
        <f>E151*(1+Dashboard!$K$19)^(Dashboard!$J$36-2011)</f>
        <v>157857.66840243523</v>
      </c>
      <c r="I151" s="14">
        <f>F151*(1+Dashboard!$K$20)^(Dashboard!$J$36-2011)</f>
        <v>2658834.1363822762</v>
      </c>
      <c r="J151" s="14">
        <f>G151*(1+Dashboard!$K$18)^(Dashboard!$J$36-2011)</f>
        <v>2907148.6461698241</v>
      </c>
      <c r="K151" s="1" t="str">
        <f>IF(J151&gt;Dashboard!$I$26,"Metro",IF(J151&gt;Dashboard!$H$26,IF(J151&lt;=Dashboard!$I$26,"TIER 1","TIER 6"),IF(J151&gt;Dashboard!$H$27,IF(J151&lt;=Dashboard!$I$27,"TIER 2","TIER 6"),IF(J151&gt;Dashboard!$H$28,IF(J151&lt;=Dashboard!$I$28,"TIER 3","TIER 6"),IF(J151&gt;Dashboard!$H$29,IF(J151&lt;=Dashboard!$I$29,"TIER 4","TIER 6"),IF(J151&gt;Dashboard!$H$30,IF(J151&lt;=Dashboard!$I$30,"TIER 5","TIER 6"),IF(J151&gt;Dashboard!$H$31,IF(J151&lt;=Dashboard!$I$31,"TIER 6","TIER 6"),"TIER 6")))))))</f>
        <v>TIER 1</v>
      </c>
      <c r="L151" s="14">
        <f>$J151*Dashboard!$J$37</f>
        <v>145357.4323084912</v>
      </c>
      <c r="M151" s="14">
        <f>$J151*Dashboard!$J$38</f>
        <v>220943.29710890661</v>
      </c>
      <c r="N151" s="14">
        <f>$J151*Dashboard!$J$39</f>
        <v>872144.59385094722</v>
      </c>
      <c r="O151" s="14">
        <f>$J151*Dashboard!$J$40</f>
        <v>1668703.3229014792</v>
      </c>
      <c r="P151" s="14">
        <f>H151*(1+Dashboard!$L$19)^(Dashboard!$K$36-2019)</f>
        <v>174287.62132103994</v>
      </c>
      <c r="Q151" s="14">
        <f>I151*(1+Dashboard!$L$20)^(Dashboard!$K$36-2019)</f>
        <v>2722744.6581902225</v>
      </c>
      <c r="R151" s="14">
        <f>J151*(1+Dashboard!$L$18)^(Dashboard!$K$36-2019)</f>
        <v>3055442.4442590936</v>
      </c>
      <c r="S151" s="1" t="str">
        <f>IF(R151&gt;Dashboard!$K$26,"Metro",IF(R151&gt;Dashboard!$J$26,IF(R151&lt;=Dashboard!$K$26,"TIER 1","TIER 6"),IF(R151&gt;Dashboard!$J$27,IF(R151&lt;=Dashboard!$K$27,"TIER 2","TIER 6"),IF(R151&gt;Dashboard!$J$28,IF(R151&lt;=Dashboard!$K$28,"TIER 3","TIER 6"),IF(R151&gt;Dashboard!$J$29,IF(R151&lt;=Dashboard!$K$29,"TIER 4","TIER 6"),IF(R151&gt;Dashboard!$J$30,IF(R151&lt;=Dashboard!$K$30,"TIER 5","TIER 6"),IF(R151&gt;Dashboard!$J$31,IF(R151&lt;=Dashboard!$K$31,"TIER 6","TIER 6"),"TIER 6")))))))</f>
        <v>TIER 1</v>
      </c>
      <c r="T151" s="14">
        <f>$R151*Dashboard!$K$37</f>
        <v>305544.24442590936</v>
      </c>
      <c r="U151" s="14">
        <f>$R151*Dashboard!$K$38</f>
        <v>458316.36663886404</v>
      </c>
      <c r="V151" s="14">
        <f>$R151*Dashboard!$K$39</f>
        <v>763860.6110647734</v>
      </c>
      <c r="W151" s="14">
        <f>$R151*Dashboard!$K$40</f>
        <v>1527721.2221295468</v>
      </c>
    </row>
    <row r="152" spans="3:23" x14ac:dyDescent="0.55000000000000004">
      <c r="C152" s="1" t="s">
        <v>396</v>
      </c>
      <c r="D152" s="1" t="s">
        <v>30</v>
      </c>
      <c r="E152" s="14">
        <v>1560394</v>
      </c>
      <c r="F152" s="14">
        <v>1124093</v>
      </c>
      <c r="G152" s="14">
        <v>2684487</v>
      </c>
      <c r="H152" s="14">
        <f>E152*(1+Dashboard!$K$19)^(Dashboard!$J$36-2011)</f>
        <v>1828250.2681596491</v>
      </c>
      <c r="I152" s="14">
        <f>F152*(1+Dashboard!$K$20)^(Dashboard!$J$36-2011)</f>
        <v>1172081.759637597</v>
      </c>
      <c r="J152" s="14">
        <f>G152*(1+Dashboard!$K$18)^(Dashboard!$J$36-2011)</f>
        <v>2906914.749121408</v>
      </c>
      <c r="K152" s="1" t="str">
        <f>IF(J152&gt;Dashboard!$I$26,"Metro",IF(J152&gt;Dashboard!$H$26,IF(J152&lt;=Dashboard!$I$26,"TIER 1","TIER 6"),IF(J152&gt;Dashboard!$H$27,IF(J152&lt;=Dashboard!$I$27,"TIER 2","TIER 6"),IF(J152&gt;Dashboard!$H$28,IF(J152&lt;=Dashboard!$I$28,"TIER 3","TIER 6"),IF(J152&gt;Dashboard!$H$29,IF(J152&lt;=Dashboard!$I$29,"TIER 4","TIER 6"),IF(J152&gt;Dashboard!$H$30,IF(J152&lt;=Dashboard!$I$30,"TIER 5","TIER 6"),IF(J152&gt;Dashboard!$H$31,IF(J152&lt;=Dashboard!$I$31,"TIER 6","TIER 6"),"TIER 6")))))))</f>
        <v>TIER 1</v>
      </c>
      <c r="L152" s="14">
        <f>$J152*Dashboard!$J$37</f>
        <v>145345.7374560704</v>
      </c>
      <c r="M152" s="14">
        <f>$J152*Dashboard!$J$38</f>
        <v>220925.520933227</v>
      </c>
      <c r="N152" s="14">
        <f>$J152*Dashboard!$J$39</f>
        <v>872074.42473642237</v>
      </c>
      <c r="O152" s="14">
        <f>$J152*Dashboard!$J$40</f>
        <v>1668569.0659956883</v>
      </c>
      <c r="P152" s="14">
        <f>H152*(1+Dashboard!$L$19)^(Dashboard!$K$36-2019)</f>
        <v>2018536.0245203208</v>
      </c>
      <c r="Q152" s="14">
        <f>I152*(1+Dashboard!$L$20)^(Dashboard!$K$36-2019)</f>
        <v>1200255.144293301</v>
      </c>
      <c r="R152" s="14">
        <f>J152*(1+Dashboard!$L$18)^(Dashboard!$K$36-2019)</f>
        <v>3055196.6161105195</v>
      </c>
      <c r="S152" s="1" t="str">
        <f>IF(R152&gt;Dashboard!$K$26,"Metro",IF(R152&gt;Dashboard!$J$26,IF(R152&lt;=Dashboard!$K$26,"TIER 1","TIER 6"),IF(R152&gt;Dashboard!$J$27,IF(R152&lt;=Dashboard!$K$27,"TIER 2","TIER 6"),IF(R152&gt;Dashboard!$J$28,IF(R152&lt;=Dashboard!$K$28,"TIER 3","TIER 6"),IF(R152&gt;Dashboard!$J$29,IF(R152&lt;=Dashboard!$K$29,"TIER 4","TIER 6"),IF(R152&gt;Dashboard!$J$30,IF(R152&lt;=Dashboard!$K$30,"TIER 5","TIER 6"),IF(R152&gt;Dashboard!$J$31,IF(R152&lt;=Dashboard!$K$31,"TIER 6","TIER 6"),"TIER 6")))))))</f>
        <v>TIER 1</v>
      </c>
      <c r="T152" s="14">
        <f>$R152*Dashboard!$K$37</f>
        <v>305519.66161105194</v>
      </c>
      <c r="U152" s="14">
        <f>$R152*Dashboard!$K$38</f>
        <v>458279.49241657794</v>
      </c>
      <c r="V152" s="14">
        <f>$R152*Dashboard!$K$39</f>
        <v>763799.15402762988</v>
      </c>
      <c r="W152" s="14">
        <f>$R152*Dashboard!$K$40</f>
        <v>1527598.3080552598</v>
      </c>
    </row>
    <row r="153" spans="3:23" x14ac:dyDescent="0.55000000000000004">
      <c r="C153" s="1" t="s">
        <v>417</v>
      </c>
      <c r="D153" s="1" t="s">
        <v>107</v>
      </c>
      <c r="E153" s="14">
        <v>599078</v>
      </c>
      <c r="F153" s="14">
        <v>2079902</v>
      </c>
      <c r="G153" s="14">
        <v>2678980</v>
      </c>
      <c r="H153" s="14">
        <f>E153*(1+Dashboard!$K$19)^(Dashboard!$J$36-2011)</f>
        <v>701915.35865207517</v>
      </c>
      <c r="I153" s="14">
        <f>F153*(1+Dashboard!$K$20)^(Dashboard!$J$36-2011)</f>
        <v>2168695.2912559346</v>
      </c>
      <c r="J153" s="14">
        <f>G153*(1+Dashboard!$K$18)^(Dashboard!$J$36-2011)</f>
        <v>2900951.4572435142</v>
      </c>
      <c r="K153" s="1" t="str">
        <f>IF(J153&gt;Dashboard!$I$26,"Metro",IF(J153&gt;Dashboard!$H$26,IF(J153&lt;=Dashboard!$I$26,"TIER 1","TIER 6"),IF(J153&gt;Dashboard!$H$27,IF(J153&lt;=Dashboard!$I$27,"TIER 2","TIER 6"),IF(J153&gt;Dashboard!$H$28,IF(J153&lt;=Dashboard!$I$28,"TIER 3","TIER 6"),IF(J153&gt;Dashboard!$H$29,IF(J153&lt;=Dashboard!$I$29,"TIER 4","TIER 6"),IF(J153&gt;Dashboard!$H$30,IF(J153&lt;=Dashboard!$I$30,"TIER 5","TIER 6"),IF(J153&gt;Dashboard!$H$31,IF(J153&lt;=Dashboard!$I$31,"TIER 6","TIER 6"),"TIER 6")))))))</f>
        <v>TIER 1</v>
      </c>
      <c r="L153" s="14">
        <f>$J153*Dashboard!$J$37</f>
        <v>145047.57286217573</v>
      </c>
      <c r="M153" s="14">
        <f>$J153*Dashboard!$J$38</f>
        <v>220472.31075050708</v>
      </c>
      <c r="N153" s="14">
        <f>$J153*Dashboard!$J$39</f>
        <v>870285.4371730542</v>
      </c>
      <c r="O153" s="14">
        <f>$J153*Dashboard!$J$40</f>
        <v>1665146.1364577773</v>
      </c>
      <c r="P153" s="14">
        <f>H153*(1+Dashboard!$L$19)^(Dashboard!$K$36-2019)</f>
        <v>774971.27295899927</v>
      </c>
      <c r="Q153" s="14">
        <f>I153*(1+Dashboard!$L$20)^(Dashboard!$K$36-2019)</f>
        <v>2220824.3224768108</v>
      </c>
      <c r="R153" s="14">
        <f>J153*(1+Dashboard!$L$18)^(Dashboard!$K$36-2019)</f>
        <v>3048929.1364151738</v>
      </c>
      <c r="S153" s="1" t="str">
        <f>IF(R153&gt;Dashboard!$K$26,"Metro",IF(R153&gt;Dashboard!$J$26,IF(R153&lt;=Dashboard!$K$26,"TIER 1","TIER 6"),IF(R153&gt;Dashboard!$J$27,IF(R153&lt;=Dashboard!$K$27,"TIER 2","TIER 6"),IF(R153&gt;Dashboard!$J$28,IF(R153&lt;=Dashboard!$K$28,"TIER 3","TIER 6"),IF(R153&gt;Dashboard!$J$29,IF(R153&lt;=Dashboard!$K$29,"TIER 4","TIER 6"),IF(R153&gt;Dashboard!$J$30,IF(R153&lt;=Dashboard!$K$30,"TIER 5","TIER 6"),IF(R153&gt;Dashboard!$J$31,IF(R153&lt;=Dashboard!$K$31,"TIER 6","TIER 6"),"TIER 6")))))))</f>
        <v>TIER 1</v>
      </c>
      <c r="T153" s="14">
        <f>$R153*Dashboard!$K$37</f>
        <v>304892.9136415174</v>
      </c>
      <c r="U153" s="14">
        <f>$R153*Dashboard!$K$38</f>
        <v>457339.37046227604</v>
      </c>
      <c r="V153" s="14">
        <f>$R153*Dashboard!$K$39</f>
        <v>762232.28410379344</v>
      </c>
      <c r="W153" s="14">
        <f>$R153*Dashboard!$K$40</f>
        <v>1524464.5682075869</v>
      </c>
    </row>
    <row r="154" spans="3:23" x14ac:dyDescent="0.55000000000000004">
      <c r="C154" s="1" t="s">
        <v>571</v>
      </c>
      <c r="D154" s="1" t="s">
        <v>126</v>
      </c>
      <c r="E154" s="14">
        <v>633906</v>
      </c>
      <c r="F154" s="14">
        <v>2043427</v>
      </c>
      <c r="G154" s="14">
        <v>2677333</v>
      </c>
      <c r="H154" s="14">
        <f>E154*(1+Dashboard!$K$19)^(Dashboard!$J$36-2011)</f>
        <v>742721.91157362214</v>
      </c>
      <c r="I154" s="14">
        <f>F154*(1+Dashboard!$K$20)^(Dashboard!$J$36-2011)</f>
        <v>2130663.1336116991</v>
      </c>
      <c r="J154" s="14">
        <f>G154*(1+Dashboard!$K$18)^(Dashboard!$J$36-2011)</f>
        <v>2899167.9922493449</v>
      </c>
      <c r="K154" s="1" t="str">
        <f>IF(J154&gt;Dashboard!$I$26,"Metro",IF(J154&gt;Dashboard!$H$26,IF(J154&lt;=Dashboard!$I$26,"TIER 1","TIER 6"),IF(J154&gt;Dashboard!$H$27,IF(J154&lt;=Dashboard!$I$27,"TIER 2","TIER 6"),IF(J154&gt;Dashboard!$H$28,IF(J154&lt;=Dashboard!$I$28,"TIER 3","TIER 6"),IF(J154&gt;Dashboard!$H$29,IF(J154&lt;=Dashboard!$I$29,"TIER 4","TIER 6"),IF(J154&gt;Dashboard!$H$30,IF(J154&lt;=Dashboard!$I$30,"TIER 5","TIER 6"),IF(J154&gt;Dashboard!$H$31,IF(J154&lt;=Dashboard!$I$31,"TIER 6","TIER 6"),"TIER 6")))))))</f>
        <v>TIER 1</v>
      </c>
      <c r="L154" s="14">
        <f>$J154*Dashboard!$J$37</f>
        <v>144958.39961246724</v>
      </c>
      <c r="M154" s="14">
        <f>$J154*Dashboard!$J$38</f>
        <v>220336.76741095021</v>
      </c>
      <c r="N154" s="14">
        <f>$J154*Dashboard!$J$39</f>
        <v>869750.39767480351</v>
      </c>
      <c r="O154" s="14">
        <f>$J154*Dashboard!$J$40</f>
        <v>1664122.4275511242</v>
      </c>
      <c r="P154" s="14">
        <f>H154*(1+Dashboard!$L$19)^(Dashboard!$K$36-2019)</f>
        <v>820025.00468444417</v>
      </c>
      <c r="Q154" s="14">
        <f>I154*(1+Dashboard!$L$20)^(Dashboard!$K$36-2019)</f>
        <v>2181877.984061663</v>
      </c>
      <c r="R154" s="14">
        <f>J154*(1+Dashboard!$L$18)^(Dashboard!$K$36-2019)</f>
        <v>3047054.6967823002</v>
      </c>
      <c r="S154" s="1" t="str">
        <f>IF(R154&gt;Dashboard!$K$26,"Metro",IF(R154&gt;Dashboard!$J$26,IF(R154&lt;=Dashboard!$K$26,"TIER 1","TIER 6"),IF(R154&gt;Dashboard!$J$27,IF(R154&lt;=Dashboard!$K$27,"TIER 2","TIER 6"),IF(R154&gt;Dashboard!$J$28,IF(R154&lt;=Dashboard!$K$28,"TIER 3","TIER 6"),IF(R154&gt;Dashboard!$J$29,IF(R154&lt;=Dashboard!$K$29,"TIER 4","TIER 6"),IF(R154&gt;Dashboard!$J$30,IF(R154&lt;=Dashboard!$K$30,"TIER 5","TIER 6"),IF(R154&gt;Dashboard!$J$31,IF(R154&lt;=Dashboard!$K$31,"TIER 6","TIER 6"),"TIER 6")))))))</f>
        <v>TIER 1</v>
      </c>
      <c r="T154" s="14">
        <f>$R154*Dashboard!$K$37</f>
        <v>304705.46967823006</v>
      </c>
      <c r="U154" s="14">
        <f>$R154*Dashboard!$K$38</f>
        <v>457058.204517345</v>
      </c>
      <c r="V154" s="14">
        <f>$R154*Dashboard!$K$39</f>
        <v>761763.67419557506</v>
      </c>
      <c r="W154" s="14">
        <f>$R154*Dashboard!$K$40</f>
        <v>1523527.3483911501</v>
      </c>
    </row>
    <row r="155" spans="3:23" x14ac:dyDescent="0.55000000000000004">
      <c r="C155" s="1" t="s">
        <v>320</v>
      </c>
      <c r="D155" s="1" t="s">
        <v>76</v>
      </c>
      <c r="E155" s="14">
        <v>679870</v>
      </c>
      <c r="F155" s="14">
        <v>1983759</v>
      </c>
      <c r="G155" s="14">
        <v>2663629</v>
      </c>
      <c r="H155" s="14">
        <f>E155*(1+Dashboard!$K$19)^(Dashboard!$J$36-2011)</f>
        <v>796576.06336201029</v>
      </c>
      <c r="I155" s="14">
        <f>F155*(1+Dashboard!$K$20)^(Dashboard!$J$36-2011)</f>
        <v>2068447.8414303083</v>
      </c>
      <c r="J155" s="14">
        <f>G155*(1+Dashboard!$K$18)^(Dashboard!$J$36-2011)</f>
        <v>2884328.5239554178</v>
      </c>
      <c r="K155" s="1" t="str">
        <f>IF(J155&gt;Dashboard!$I$26,"Metro",IF(J155&gt;Dashboard!$H$26,IF(J155&lt;=Dashboard!$I$26,"TIER 1","TIER 6"),IF(J155&gt;Dashboard!$H$27,IF(J155&lt;=Dashboard!$I$27,"TIER 2","TIER 6"),IF(J155&gt;Dashboard!$H$28,IF(J155&lt;=Dashboard!$I$28,"TIER 3","TIER 6"),IF(J155&gt;Dashboard!$H$29,IF(J155&lt;=Dashboard!$I$29,"TIER 4","TIER 6"),IF(J155&gt;Dashboard!$H$30,IF(J155&lt;=Dashboard!$I$30,"TIER 5","TIER 6"),IF(J155&gt;Dashboard!$H$31,IF(J155&lt;=Dashboard!$I$31,"TIER 6","TIER 6"),"TIER 6")))))))</f>
        <v>TIER 1</v>
      </c>
      <c r="L155" s="14">
        <f>$J155*Dashboard!$J$37</f>
        <v>144216.4261977709</v>
      </c>
      <c r="M155" s="14">
        <f>$J155*Dashboard!$J$38</f>
        <v>219208.96782061175</v>
      </c>
      <c r="N155" s="14">
        <f>$J155*Dashboard!$J$39</f>
        <v>865298.55718662532</v>
      </c>
      <c r="O155" s="14">
        <f>$J155*Dashboard!$J$40</f>
        <v>1655604.5727504101</v>
      </c>
      <c r="P155" s="14">
        <f>H155*(1+Dashboard!$L$19)^(Dashboard!$K$36-2019)</f>
        <v>879484.33984662243</v>
      </c>
      <c r="Q155" s="14">
        <f>I155*(1+Dashboard!$L$20)^(Dashboard!$K$36-2019)</f>
        <v>2118167.2199614574</v>
      </c>
      <c r="R155" s="14">
        <f>J155*(1+Dashboard!$L$18)^(Dashboard!$K$36-2019)</f>
        <v>3031458.2664672425</v>
      </c>
      <c r="S155" s="1" t="str">
        <f>IF(R155&gt;Dashboard!$K$26,"Metro",IF(R155&gt;Dashboard!$J$26,IF(R155&lt;=Dashboard!$K$26,"TIER 1","TIER 6"),IF(R155&gt;Dashboard!$J$27,IF(R155&lt;=Dashboard!$K$27,"TIER 2","TIER 6"),IF(R155&gt;Dashboard!$J$28,IF(R155&lt;=Dashboard!$K$28,"TIER 3","TIER 6"),IF(R155&gt;Dashboard!$J$29,IF(R155&lt;=Dashboard!$K$29,"TIER 4","TIER 6"),IF(R155&gt;Dashboard!$J$30,IF(R155&lt;=Dashboard!$K$30,"TIER 5","TIER 6"),IF(R155&gt;Dashboard!$J$31,IF(R155&lt;=Dashboard!$K$31,"TIER 6","TIER 6"),"TIER 6")))))))</f>
        <v>TIER 1</v>
      </c>
      <c r="T155" s="14">
        <f>$R155*Dashboard!$K$37</f>
        <v>303145.82664672425</v>
      </c>
      <c r="U155" s="14">
        <f>$R155*Dashboard!$K$38</f>
        <v>454718.73997008638</v>
      </c>
      <c r="V155" s="14">
        <f>$R155*Dashboard!$K$39</f>
        <v>757864.56661681063</v>
      </c>
      <c r="W155" s="14">
        <f>$R155*Dashboard!$K$40</f>
        <v>1515729.1332336213</v>
      </c>
    </row>
    <row r="156" spans="3:23" x14ac:dyDescent="0.55000000000000004">
      <c r="C156" s="1" t="s">
        <v>432</v>
      </c>
      <c r="D156" s="1" t="s">
        <v>35</v>
      </c>
      <c r="E156" s="14">
        <v>1187158</v>
      </c>
      <c r="F156" s="14">
        <v>1448217</v>
      </c>
      <c r="G156" s="14">
        <v>2635375</v>
      </c>
      <c r="H156" s="14">
        <f>E156*(1+Dashboard!$K$19)^(Dashboard!$J$36-2011)</f>
        <v>1390944.8074318876</v>
      </c>
      <c r="I156" s="14">
        <f>F156*(1+Dashboard!$K$20)^(Dashboard!$J$36-2011)</f>
        <v>1510042.9677055918</v>
      </c>
      <c r="J156" s="14">
        <f>G156*(1+Dashboard!$K$18)^(Dashboard!$J$36-2011)</f>
        <v>2853733.4905946017</v>
      </c>
      <c r="K156" s="1" t="str">
        <f>IF(J156&gt;Dashboard!$I$26,"Metro",IF(J156&gt;Dashboard!$H$26,IF(J156&lt;=Dashboard!$I$26,"TIER 1","TIER 6"),IF(J156&gt;Dashboard!$H$27,IF(J156&lt;=Dashboard!$I$27,"TIER 2","TIER 6"),IF(J156&gt;Dashboard!$H$28,IF(J156&lt;=Dashboard!$I$28,"TIER 3","TIER 6"),IF(J156&gt;Dashboard!$H$29,IF(J156&lt;=Dashboard!$I$29,"TIER 4","TIER 6"),IF(J156&gt;Dashboard!$H$30,IF(J156&lt;=Dashboard!$I$30,"TIER 5","TIER 6"),IF(J156&gt;Dashboard!$H$31,IF(J156&lt;=Dashboard!$I$31,"TIER 6","TIER 6"),"TIER 6")))))))</f>
        <v>TIER 1</v>
      </c>
      <c r="L156" s="14">
        <f>$J156*Dashboard!$J$37</f>
        <v>142686.67452973008</v>
      </c>
      <c r="M156" s="14">
        <f>$J156*Dashboard!$J$38</f>
        <v>216883.74528518974</v>
      </c>
      <c r="N156" s="14">
        <f>$J156*Dashboard!$J$39</f>
        <v>856120.04717838054</v>
      </c>
      <c r="O156" s="14">
        <f>$J156*Dashboard!$J$40</f>
        <v>1638043.0236013015</v>
      </c>
      <c r="P156" s="14">
        <f>H156*(1+Dashboard!$L$19)^(Dashboard!$K$36-2019)</f>
        <v>1535715.4601962678</v>
      </c>
      <c r="Q156" s="14">
        <f>I156*(1+Dashboard!$L$20)^(Dashboard!$K$36-2019)</f>
        <v>1546339.9418936081</v>
      </c>
      <c r="R156" s="14">
        <f>J156*(1+Dashboard!$L$18)^(Dashboard!$K$36-2019)</f>
        <v>2999302.5789218801</v>
      </c>
      <c r="S156" s="1" t="str">
        <f>IF(R156&gt;Dashboard!$K$26,"Metro",IF(R156&gt;Dashboard!$J$26,IF(R156&lt;=Dashboard!$K$26,"TIER 1","TIER 6"),IF(R156&gt;Dashboard!$J$27,IF(R156&lt;=Dashboard!$K$27,"TIER 2","TIER 6"),IF(R156&gt;Dashboard!$J$28,IF(R156&lt;=Dashboard!$K$28,"TIER 3","TIER 6"),IF(R156&gt;Dashboard!$J$29,IF(R156&lt;=Dashboard!$K$29,"TIER 4","TIER 6"),IF(R156&gt;Dashboard!$J$30,IF(R156&lt;=Dashboard!$K$30,"TIER 5","TIER 6"),IF(R156&gt;Dashboard!$J$31,IF(R156&lt;=Dashboard!$K$31,"TIER 6","TIER 6"),"TIER 6")))))))</f>
        <v>TIER 1</v>
      </c>
      <c r="T156" s="14">
        <f>$R156*Dashboard!$K$37</f>
        <v>299930.25789218803</v>
      </c>
      <c r="U156" s="14">
        <f>$R156*Dashboard!$K$38</f>
        <v>449895.38683828199</v>
      </c>
      <c r="V156" s="14">
        <f>$R156*Dashboard!$K$39</f>
        <v>749825.64473047003</v>
      </c>
      <c r="W156" s="14">
        <f>$R156*Dashboard!$K$40</f>
        <v>1499651.2894609401</v>
      </c>
    </row>
    <row r="157" spans="3:23" x14ac:dyDescent="0.55000000000000004">
      <c r="C157" s="1" t="s">
        <v>469</v>
      </c>
      <c r="D157" s="1" t="s">
        <v>181</v>
      </c>
      <c r="E157" s="14">
        <v>970195</v>
      </c>
      <c r="F157" s="14">
        <v>1664005</v>
      </c>
      <c r="G157" s="14">
        <v>2634200</v>
      </c>
      <c r="H157" s="14">
        <f>E157*(1+Dashboard!$K$19)^(Dashboard!$J$36-2011)</f>
        <v>1136738.073151493</v>
      </c>
      <c r="I157" s="14">
        <f>F157*(1+Dashboard!$K$20)^(Dashboard!$J$36-2011)</f>
        <v>1735043.1934419656</v>
      </c>
      <c r="J157" s="14">
        <f>G157*(1+Dashboard!$K$18)^(Dashboard!$J$36-2011)</f>
        <v>2852461.133965489</v>
      </c>
      <c r="K157" s="1" t="str">
        <f>IF(J157&gt;Dashboard!$I$26,"Metro",IF(J157&gt;Dashboard!$H$26,IF(J157&lt;=Dashboard!$I$26,"TIER 1","TIER 6"),IF(J157&gt;Dashboard!$H$27,IF(J157&lt;=Dashboard!$I$27,"TIER 2","TIER 6"),IF(J157&gt;Dashboard!$H$28,IF(J157&lt;=Dashboard!$I$28,"TIER 3","TIER 6"),IF(J157&gt;Dashboard!$H$29,IF(J157&lt;=Dashboard!$I$29,"TIER 4","TIER 6"),IF(J157&gt;Dashboard!$H$30,IF(J157&lt;=Dashboard!$I$30,"TIER 5","TIER 6"),IF(J157&gt;Dashboard!$H$31,IF(J157&lt;=Dashboard!$I$31,"TIER 6","TIER 6"),"TIER 6")))))))</f>
        <v>TIER 1</v>
      </c>
      <c r="L157" s="14">
        <f>$J157*Dashboard!$J$37</f>
        <v>142623.05669827445</v>
      </c>
      <c r="M157" s="14">
        <f>$J157*Dashboard!$J$38</f>
        <v>216787.04618137717</v>
      </c>
      <c r="N157" s="14">
        <f>$J157*Dashboard!$J$39</f>
        <v>855738.3401896467</v>
      </c>
      <c r="O157" s="14">
        <f>$J157*Dashboard!$J$40</f>
        <v>1637312.6908961909</v>
      </c>
      <c r="P157" s="14">
        <f>H157*(1+Dashboard!$L$19)^(Dashboard!$K$36-2019)</f>
        <v>1255050.6848331208</v>
      </c>
      <c r="Q157" s="14">
        <f>I157*(1+Dashboard!$L$20)^(Dashboard!$K$36-2019)</f>
        <v>1776748.5086908061</v>
      </c>
      <c r="R157" s="14">
        <f>J157*(1+Dashboard!$L$18)^(Dashboard!$K$36-2019)</f>
        <v>2997965.3193173711</v>
      </c>
      <c r="S157" s="1" t="str">
        <f>IF(R157&gt;Dashboard!$K$26,"Metro",IF(R157&gt;Dashboard!$J$26,IF(R157&lt;=Dashboard!$K$26,"TIER 1","TIER 6"),IF(R157&gt;Dashboard!$J$27,IF(R157&lt;=Dashboard!$K$27,"TIER 2","TIER 6"),IF(R157&gt;Dashboard!$J$28,IF(R157&lt;=Dashboard!$K$28,"TIER 3","TIER 6"),IF(R157&gt;Dashboard!$J$29,IF(R157&lt;=Dashboard!$K$29,"TIER 4","TIER 6"),IF(R157&gt;Dashboard!$J$30,IF(R157&lt;=Dashboard!$K$30,"TIER 5","TIER 6"),IF(R157&gt;Dashboard!$J$31,IF(R157&lt;=Dashboard!$K$31,"TIER 6","TIER 6"),"TIER 6")))))))</f>
        <v>TIER 1</v>
      </c>
      <c r="T157" s="14">
        <f>$R157*Dashboard!$K$37</f>
        <v>299796.53193173715</v>
      </c>
      <c r="U157" s="14">
        <f>$R157*Dashboard!$K$38</f>
        <v>449694.79789760563</v>
      </c>
      <c r="V157" s="14">
        <f>$R157*Dashboard!$K$39</f>
        <v>749491.32982934278</v>
      </c>
      <c r="W157" s="14">
        <f>$R157*Dashboard!$K$40</f>
        <v>1498982.6596586856</v>
      </c>
    </row>
    <row r="158" spans="3:23" x14ac:dyDescent="0.55000000000000004">
      <c r="C158" s="1" t="s">
        <v>611</v>
      </c>
      <c r="D158" s="1" t="s">
        <v>148</v>
      </c>
      <c r="E158" s="14">
        <v>321993</v>
      </c>
      <c r="F158" s="14">
        <v>2310740</v>
      </c>
      <c r="G158" s="14">
        <v>2632733</v>
      </c>
      <c r="H158" s="14">
        <f>E158*(1+Dashboard!$K$19)^(Dashboard!$J$36-2011)</f>
        <v>377266.11906706251</v>
      </c>
      <c r="I158" s="14">
        <f>F158*(1+Dashboard!$K$20)^(Dashboard!$J$36-2011)</f>
        <v>2409388.0179531239</v>
      </c>
      <c r="J158" s="14">
        <f>G158*(1+Dashboard!$K$18)^(Dashboard!$J$36-2011)</f>
        <v>2850872.5831783325</v>
      </c>
      <c r="K158" s="1" t="str">
        <f>IF(J158&gt;Dashboard!$I$26,"Metro",IF(J158&gt;Dashboard!$H$26,IF(J158&lt;=Dashboard!$I$26,"TIER 1","TIER 6"),IF(J158&gt;Dashboard!$H$27,IF(J158&lt;=Dashboard!$I$27,"TIER 2","TIER 6"),IF(J158&gt;Dashboard!$H$28,IF(J158&lt;=Dashboard!$I$28,"TIER 3","TIER 6"),IF(J158&gt;Dashboard!$H$29,IF(J158&lt;=Dashboard!$I$29,"TIER 4","TIER 6"),IF(J158&gt;Dashboard!$H$30,IF(J158&lt;=Dashboard!$I$30,"TIER 5","TIER 6"),IF(J158&gt;Dashboard!$H$31,IF(J158&lt;=Dashboard!$I$31,"TIER 6","TIER 6"),"TIER 6")))))))</f>
        <v>TIER 1</v>
      </c>
      <c r="L158" s="14">
        <f>$J158*Dashboard!$J$37</f>
        <v>142543.62915891662</v>
      </c>
      <c r="M158" s="14">
        <f>$J158*Dashboard!$J$38</f>
        <v>216666.31632155325</v>
      </c>
      <c r="N158" s="14">
        <f>$J158*Dashboard!$J$39</f>
        <v>855261.77495349979</v>
      </c>
      <c r="O158" s="14">
        <f>$J158*Dashboard!$J$40</f>
        <v>1636400.862744363</v>
      </c>
      <c r="P158" s="14">
        <f>H158*(1+Dashboard!$L$19)^(Dashboard!$K$36-2019)</f>
        <v>416532.2797597092</v>
      </c>
      <c r="Q158" s="14">
        <f>I158*(1+Dashboard!$L$20)^(Dashboard!$K$36-2019)</f>
        <v>2467302.5916221365</v>
      </c>
      <c r="R158" s="14">
        <f>J158*(1+Dashboard!$L$18)^(Dashboard!$K$36-2019)</f>
        <v>2996295.7364749755</v>
      </c>
      <c r="S158" s="1" t="str">
        <f>IF(R158&gt;Dashboard!$K$26,"Metro",IF(R158&gt;Dashboard!$J$26,IF(R158&lt;=Dashboard!$K$26,"TIER 1","TIER 6"),IF(R158&gt;Dashboard!$J$27,IF(R158&lt;=Dashboard!$K$27,"TIER 2","TIER 6"),IF(R158&gt;Dashboard!$J$28,IF(R158&lt;=Dashboard!$K$28,"TIER 3","TIER 6"),IF(R158&gt;Dashboard!$J$29,IF(R158&lt;=Dashboard!$K$29,"TIER 4","TIER 6"),IF(R158&gt;Dashboard!$J$30,IF(R158&lt;=Dashboard!$K$30,"TIER 5","TIER 6"),IF(R158&gt;Dashboard!$J$31,IF(R158&lt;=Dashboard!$K$31,"TIER 6","TIER 6"),"TIER 6")))))))</f>
        <v>TIER 1</v>
      </c>
      <c r="T158" s="14">
        <f>$R158*Dashboard!$K$37</f>
        <v>299629.57364749757</v>
      </c>
      <c r="U158" s="14">
        <f>$R158*Dashboard!$K$38</f>
        <v>449444.3604712463</v>
      </c>
      <c r="V158" s="14">
        <f>$R158*Dashboard!$K$39</f>
        <v>749073.93411874387</v>
      </c>
      <c r="W158" s="14">
        <f>$R158*Dashboard!$K$40</f>
        <v>1498147.8682374877</v>
      </c>
    </row>
    <row r="159" spans="3:23" x14ac:dyDescent="0.55000000000000004">
      <c r="C159" s="1" t="s">
        <v>528</v>
      </c>
      <c r="D159" s="1" t="s">
        <v>54</v>
      </c>
      <c r="E159" s="14">
        <v>736047</v>
      </c>
      <c r="F159" s="14">
        <v>1888423</v>
      </c>
      <c r="G159" s="14">
        <v>2624470</v>
      </c>
      <c r="H159" s="14">
        <f>E159*(1+Dashboard!$K$19)^(Dashboard!$J$36-2011)</f>
        <v>862396.37240857456</v>
      </c>
      <c r="I159" s="14">
        <f>F159*(1+Dashboard!$K$20)^(Dashboard!$J$36-2011)</f>
        <v>1969041.843317332</v>
      </c>
      <c r="J159" s="14">
        <f>G159*(1+Dashboard!$K$18)^(Dashboard!$J$36-2011)</f>
        <v>2841924.9382197279</v>
      </c>
      <c r="K159" s="1" t="str">
        <f>IF(J159&gt;Dashboard!$I$26,"Metro",IF(J159&gt;Dashboard!$H$26,IF(J159&lt;=Dashboard!$I$26,"TIER 1","TIER 6"),IF(J159&gt;Dashboard!$H$27,IF(J159&lt;=Dashboard!$I$27,"TIER 2","TIER 6"),IF(J159&gt;Dashboard!$H$28,IF(J159&lt;=Dashboard!$I$28,"TIER 3","TIER 6"),IF(J159&gt;Dashboard!$H$29,IF(J159&lt;=Dashboard!$I$29,"TIER 4","TIER 6"),IF(J159&gt;Dashboard!$H$30,IF(J159&lt;=Dashboard!$I$30,"TIER 5","TIER 6"),IF(J159&gt;Dashboard!$H$31,IF(J159&lt;=Dashboard!$I$31,"TIER 6","TIER 6"),"TIER 6")))))))</f>
        <v>TIER 1</v>
      </c>
      <c r="L159" s="14">
        <f>$J159*Dashboard!$J$37</f>
        <v>142096.2469109864</v>
      </c>
      <c r="M159" s="14">
        <f>$J159*Dashboard!$J$38</f>
        <v>215986.29530469931</v>
      </c>
      <c r="N159" s="14">
        <f>$J159*Dashboard!$J$39</f>
        <v>852577.48146591836</v>
      </c>
      <c r="O159" s="14">
        <f>$J159*Dashboard!$J$40</f>
        <v>1631264.9145381241</v>
      </c>
      <c r="P159" s="14">
        <f>H159*(1+Dashboard!$L$19)^(Dashboard!$K$36-2019)</f>
        <v>952155.27952562529</v>
      </c>
      <c r="Q159" s="14">
        <f>I159*(1+Dashboard!$L$20)^(Dashboard!$K$36-2019)</f>
        <v>2016371.7951733426</v>
      </c>
      <c r="R159" s="14">
        <f>J159*(1+Dashboard!$L$18)^(Dashboard!$K$36-2019)</f>
        <v>2986891.6716987556</v>
      </c>
      <c r="S159" s="1" t="str">
        <f>IF(R159&gt;Dashboard!$K$26,"Metro",IF(R159&gt;Dashboard!$J$26,IF(R159&lt;=Dashboard!$K$26,"TIER 1","TIER 6"),IF(R159&gt;Dashboard!$J$27,IF(R159&lt;=Dashboard!$K$27,"TIER 2","TIER 6"),IF(R159&gt;Dashboard!$J$28,IF(R159&lt;=Dashboard!$K$28,"TIER 3","TIER 6"),IF(R159&gt;Dashboard!$J$29,IF(R159&lt;=Dashboard!$K$29,"TIER 4","TIER 6"),IF(R159&gt;Dashboard!$J$30,IF(R159&lt;=Dashboard!$K$30,"TIER 5","TIER 6"),IF(R159&gt;Dashboard!$J$31,IF(R159&lt;=Dashboard!$K$31,"TIER 6","TIER 6"),"TIER 6")))))))</f>
        <v>TIER 1</v>
      </c>
      <c r="T159" s="14">
        <f>$R159*Dashboard!$K$37</f>
        <v>298689.16716987558</v>
      </c>
      <c r="U159" s="14">
        <f>$R159*Dashboard!$K$38</f>
        <v>448033.75075481331</v>
      </c>
      <c r="V159" s="14">
        <f>$R159*Dashboard!$K$39</f>
        <v>746722.9179246889</v>
      </c>
      <c r="W159" s="14">
        <f>$R159*Dashboard!$K$40</f>
        <v>1493445.8358493778</v>
      </c>
    </row>
    <row r="160" spans="3:23" x14ac:dyDescent="0.55000000000000004">
      <c r="C160" s="1" t="s">
        <v>588</v>
      </c>
      <c r="D160" s="1" t="s">
        <v>161</v>
      </c>
      <c r="E160" s="14">
        <v>885189</v>
      </c>
      <c r="F160" s="14">
        <v>1720725</v>
      </c>
      <c r="G160" s="14">
        <v>2605914</v>
      </c>
      <c r="H160" s="14">
        <f>E160*(1+Dashboard!$K$19)^(Dashboard!$J$36-2011)</f>
        <v>1037139.9958100144</v>
      </c>
      <c r="I160" s="14">
        <f>F160*(1+Dashboard!$K$20)^(Dashboard!$J$36-2011)</f>
        <v>1794184.6322790054</v>
      </c>
      <c r="J160" s="14">
        <f>G160*(1+Dashboard!$K$18)^(Dashboard!$J$36-2011)</f>
        <v>2821831.4491900932</v>
      </c>
      <c r="K160" s="1" t="str">
        <f>IF(J160&gt;Dashboard!$I$26,"Metro",IF(J160&gt;Dashboard!$H$26,IF(J160&lt;=Dashboard!$I$26,"TIER 1","TIER 6"),IF(J160&gt;Dashboard!$H$27,IF(J160&lt;=Dashboard!$I$27,"TIER 2","TIER 6"),IF(J160&gt;Dashboard!$H$28,IF(J160&lt;=Dashboard!$I$28,"TIER 3","TIER 6"),IF(J160&gt;Dashboard!$H$29,IF(J160&lt;=Dashboard!$I$29,"TIER 4","TIER 6"),IF(J160&gt;Dashboard!$H$30,IF(J160&lt;=Dashboard!$I$30,"TIER 5","TIER 6"),IF(J160&gt;Dashboard!$H$31,IF(J160&lt;=Dashboard!$I$31,"TIER 6","TIER 6"),"TIER 6")))))))</f>
        <v>TIER 1</v>
      </c>
      <c r="L160" s="14">
        <f>$J160*Dashboard!$J$37</f>
        <v>141091.57245950468</v>
      </c>
      <c r="M160" s="14">
        <f>$J160*Dashboard!$J$38</f>
        <v>214459.19013844707</v>
      </c>
      <c r="N160" s="14">
        <f>$J160*Dashboard!$J$39</f>
        <v>846549.43475702789</v>
      </c>
      <c r="O160" s="14">
        <f>$J160*Dashboard!$J$40</f>
        <v>1619731.2518351136</v>
      </c>
      <c r="P160" s="14">
        <f>H160*(1+Dashboard!$L$19)^(Dashboard!$K$36-2019)</f>
        <v>1145086.3596047654</v>
      </c>
      <c r="Q160" s="14">
        <f>I160*(1+Dashboard!$L$20)^(Dashboard!$K$36-2019)</f>
        <v>1837311.5330885348</v>
      </c>
      <c r="R160" s="14">
        <f>J160*(1+Dashboard!$L$18)^(Dashboard!$K$36-2019)</f>
        <v>2965773.2127870354</v>
      </c>
      <c r="S160" s="1" t="str">
        <f>IF(R160&gt;Dashboard!$K$26,"Metro",IF(R160&gt;Dashboard!$J$26,IF(R160&lt;=Dashboard!$K$26,"TIER 1","TIER 6"),IF(R160&gt;Dashboard!$J$27,IF(R160&lt;=Dashboard!$K$27,"TIER 2","TIER 6"),IF(R160&gt;Dashboard!$J$28,IF(R160&lt;=Dashboard!$K$28,"TIER 3","TIER 6"),IF(R160&gt;Dashboard!$J$29,IF(R160&lt;=Dashboard!$K$29,"TIER 4","TIER 6"),IF(R160&gt;Dashboard!$J$30,IF(R160&lt;=Dashboard!$K$30,"TIER 5","TIER 6"),IF(R160&gt;Dashboard!$J$31,IF(R160&lt;=Dashboard!$K$31,"TIER 6","TIER 6"),"TIER 6")))))))</f>
        <v>TIER 1</v>
      </c>
      <c r="T160" s="14">
        <f>$R160*Dashboard!$K$37</f>
        <v>296577.32127870357</v>
      </c>
      <c r="U160" s="14">
        <f>$R160*Dashboard!$K$38</f>
        <v>444865.98191805527</v>
      </c>
      <c r="V160" s="14">
        <f>$R160*Dashboard!$K$39</f>
        <v>741443.30319675885</v>
      </c>
      <c r="W160" s="14">
        <f>$R160*Dashboard!$K$40</f>
        <v>1482886.6063935177</v>
      </c>
    </row>
    <row r="161" spans="3:23" x14ac:dyDescent="0.55000000000000004">
      <c r="C161" s="1" t="s">
        <v>571</v>
      </c>
      <c r="D161" s="1" t="s">
        <v>572</v>
      </c>
      <c r="E161" s="14">
        <v>181837</v>
      </c>
      <c r="F161" s="14">
        <v>2421914</v>
      </c>
      <c r="G161" s="14">
        <v>2603751</v>
      </c>
      <c r="H161" s="14">
        <f>E161*(1+Dashboard!$K$19)^(Dashboard!$J$36-2011)</f>
        <v>213051.02686330894</v>
      </c>
      <c r="I161" s="14">
        <f>F161*(1+Dashboard!$K$20)^(Dashboard!$J$36-2011)</f>
        <v>2525308.1576087843</v>
      </c>
      <c r="J161" s="14">
        <f>G161*(1+Dashboard!$K$18)^(Dashboard!$J$36-2011)</f>
        <v>2819489.2301358194</v>
      </c>
      <c r="K161" s="1" t="str">
        <f>IF(J161&gt;Dashboard!$I$26,"Metro",IF(J161&gt;Dashboard!$H$26,IF(J161&lt;=Dashboard!$I$26,"TIER 1","TIER 6"),IF(J161&gt;Dashboard!$H$27,IF(J161&lt;=Dashboard!$I$27,"TIER 2","TIER 6"),IF(J161&gt;Dashboard!$H$28,IF(J161&lt;=Dashboard!$I$28,"TIER 3","TIER 6"),IF(J161&gt;Dashboard!$H$29,IF(J161&lt;=Dashboard!$I$29,"TIER 4","TIER 6"),IF(J161&gt;Dashboard!$H$30,IF(J161&lt;=Dashboard!$I$30,"TIER 5","TIER 6"),IF(J161&gt;Dashboard!$H$31,IF(J161&lt;=Dashboard!$I$31,"TIER 6","TIER 6"),"TIER 6")))))))</f>
        <v>TIER 1</v>
      </c>
      <c r="L161" s="14">
        <f>$J161*Dashboard!$J$37</f>
        <v>140974.46150679098</v>
      </c>
      <c r="M161" s="14">
        <f>$J161*Dashboard!$J$38</f>
        <v>214281.18149032228</v>
      </c>
      <c r="N161" s="14">
        <f>$J161*Dashboard!$J$39</f>
        <v>845846.7690407458</v>
      </c>
      <c r="O161" s="14">
        <f>$J161*Dashboard!$J$40</f>
        <v>1618386.8180979604</v>
      </c>
      <c r="P161" s="14">
        <f>H161*(1+Dashboard!$L$19)^(Dashboard!$K$36-2019)</f>
        <v>235225.54886182692</v>
      </c>
      <c r="Q161" s="14">
        <f>I161*(1+Dashboard!$L$20)^(Dashboard!$K$36-2019)</f>
        <v>2586009.1091537499</v>
      </c>
      <c r="R161" s="14">
        <f>J161*(1+Dashboard!$L$18)^(Dashboard!$K$36-2019)</f>
        <v>2963311.5170214577</v>
      </c>
      <c r="S161" s="1" t="str">
        <f>IF(R161&gt;Dashboard!$K$26,"Metro",IF(R161&gt;Dashboard!$J$26,IF(R161&lt;=Dashboard!$K$26,"TIER 1","TIER 6"),IF(R161&gt;Dashboard!$J$27,IF(R161&lt;=Dashboard!$K$27,"TIER 2","TIER 6"),IF(R161&gt;Dashboard!$J$28,IF(R161&lt;=Dashboard!$K$28,"TIER 3","TIER 6"),IF(R161&gt;Dashboard!$J$29,IF(R161&lt;=Dashboard!$K$29,"TIER 4","TIER 6"),IF(R161&gt;Dashboard!$J$30,IF(R161&lt;=Dashboard!$K$30,"TIER 5","TIER 6"),IF(R161&gt;Dashboard!$J$31,IF(R161&lt;=Dashboard!$K$31,"TIER 6","TIER 6"),"TIER 6")))))))</f>
        <v>TIER 1</v>
      </c>
      <c r="T161" s="14">
        <f>$R161*Dashboard!$K$37</f>
        <v>296331.15170214575</v>
      </c>
      <c r="U161" s="14">
        <f>$R161*Dashboard!$K$38</f>
        <v>444496.72755321866</v>
      </c>
      <c r="V161" s="14">
        <f>$R161*Dashboard!$K$39</f>
        <v>740827.87925536442</v>
      </c>
      <c r="W161" s="14">
        <f>$R161*Dashboard!$K$40</f>
        <v>1481655.7585107288</v>
      </c>
    </row>
    <row r="162" spans="3:23" x14ac:dyDescent="0.55000000000000004">
      <c r="C162" s="1" t="s">
        <v>469</v>
      </c>
      <c r="D162" s="1" t="s">
        <v>471</v>
      </c>
      <c r="E162" s="14">
        <v>548860</v>
      </c>
      <c r="F162" s="14">
        <v>2037398</v>
      </c>
      <c r="G162" s="14">
        <v>2586258</v>
      </c>
      <c r="H162" s="14">
        <f>E162*(1+Dashboard!$K$19)^(Dashboard!$J$36-2011)</f>
        <v>643076.96785690344</v>
      </c>
      <c r="I162" s="14">
        <f>F162*(1+Dashboard!$K$20)^(Dashboard!$J$36-2011)</f>
        <v>2124376.7490075296</v>
      </c>
      <c r="J162" s="14">
        <f>G162*(1+Dashboard!$K$18)^(Dashboard!$J$36-2011)</f>
        <v>2800546.8177842675</v>
      </c>
      <c r="K162" s="1" t="str">
        <f>IF(J162&gt;Dashboard!$I$26,"Metro",IF(J162&gt;Dashboard!$H$26,IF(J162&lt;=Dashboard!$I$26,"TIER 1","TIER 6"),IF(J162&gt;Dashboard!$H$27,IF(J162&lt;=Dashboard!$I$27,"TIER 2","TIER 6"),IF(J162&gt;Dashboard!$H$28,IF(J162&lt;=Dashboard!$I$28,"TIER 3","TIER 6"),IF(J162&gt;Dashboard!$H$29,IF(J162&lt;=Dashboard!$I$29,"TIER 4","TIER 6"),IF(J162&gt;Dashboard!$H$30,IF(J162&lt;=Dashboard!$I$30,"TIER 5","TIER 6"),IF(J162&gt;Dashboard!$H$31,IF(J162&lt;=Dashboard!$I$31,"TIER 6","TIER 6"),"TIER 6")))))))</f>
        <v>TIER 1</v>
      </c>
      <c r="L162" s="14">
        <f>$J162*Dashboard!$J$37</f>
        <v>140027.34088921337</v>
      </c>
      <c r="M162" s="14">
        <f>$J162*Dashboard!$J$38</f>
        <v>212841.55815160432</v>
      </c>
      <c r="N162" s="14">
        <f>$J162*Dashboard!$J$39</f>
        <v>840164.04533528024</v>
      </c>
      <c r="O162" s="14">
        <f>$J162*Dashboard!$J$40</f>
        <v>1607513.8734081697</v>
      </c>
      <c r="P162" s="14">
        <f>H162*(1+Dashboard!$L$19)^(Dashboard!$K$36-2019)</f>
        <v>710008.93519087054</v>
      </c>
      <c r="Q162" s="14">
        <f>I162*(1+Dashboard!$L$20)^(Dashboard!$K$36-2019)</f>
        <v>2175440.4933336326</v>
      </c>
      <c r="R162" s="14">
        <f>J162*(1+Dashboard!$L$18)^(Dashboard!$K$36-2019)</f>
        <v>2943402.8512668381</v>
      </c>
      <c r="S162" s="1" t="str">
        <f>IF(R162&gt;Dashboard!$K$26,"Metro",IF(R162&gt;Dashboard!$J$26,IF(R162&lt;=Dashboard!$K$26,"TIER 1","TIER 6"),IF(R162&gt;Dashboard!$J$27,IF(R162&lt;=Dashboard!$K$27,"TIER 2","TIER 6"),IF(R162&gt;Dashboard!$J$28,IF(R162&lt;=Dashboard!$K$28,"TIER 3","TIER 6"),IF(R162&gt;Dashboard!$J$29,IF(R162&lt;=Dashboard!$K$29,"TIER 4","TIER 6"),IF(R162&gt;Dashboard!$J$30,IF(R162&lt;=Dashboard!$K$30,"TIER 5","TIER 6"),IF(R162&gt;Dashboard!$J$31,IF(R162&lt;=Dashboard!$K$31,"TIER 6","TIER 6"),"TIER 6")))))))</f>
        <v>TIER 1</v>
      </c>
      <c r="T162" s="14">
        <f>$R162*Dashboard!$K$37</f>
        <v>294340.28512668383</v>
      </c>
      <c r="U162" s="14">
        <f>$R162*Dashboard!$K$38</f>
        <v>441510.42769002571</v>
      </c>
      <c r="V162" s="14">
        <f>$R162*Dashboard!$K$39</f>
        <v>735850.71281670954</v>
      </c>
      <c r="W162" s="14">
        <f>$R162*Dashboard!$K$40</f>
        <v>1471701.4256334191</v>
      </c>
    </row>
    <row r="163" spans="3:23" x14ac:dyDescent="0.55000000000000004">
      <c r="C163" s="1" t="s">
        <v>469</v>
      </c>
      <c r="D163" s="1" t="s">
        <v>186</v>
      </c>
      <c r="E163" s="14">
        <v>514298</v>
      </c>
      <c r="F163" s="14">
        <v>2070751</v>
      </c>
      <c r="G163" s="14">
        <v>2585049</v>
      </c>
      <c r="H163" s="14">
        <f>E163*(1+Dashboard!$K$19)^(Dashboard!$J$36-2011)</f>
        <v>602582.0763307031</v>
      </c>
      <c r="I163" s="14">
        <f>F163*(1+Dashboard!$K$20)^(Dashboard!$J$36-2011)</f>
        <v>2159153.6250571026</v>
      </c>
      <c r="J163" s="14">
        <f>G163*(1+Dashboard!$K$18)^(Dashboard!$J$36-2011)</f>
        <v>2799237.6440271633</v>
      </c>
      <c r="K163" s="1" t="str">
        <f>IF(J163&gt;Dashboard!$I$26,"Metro",IF(J163&gt;Dashboard!$H$26,IF(J163&lt;=Dashboard!$I$26,"TIER 1","TIER 6"),IF(J163&gt;Dashboard!$H$27,IF(J163&lt;=Dashboard!$I$27,"TIER 2","TIER 6"),IF(J163&gt;Dashboard!$H$28,IF(J163&lt;=Dashboard!$I$28,"TIER 3","TIER 6"),IF(J163&gt;Dashboard!$H$29,IF(J163&lt;=Dashboard!$I$29,"TIER 4","TIER 6"),IF(J163&gt;Dashboard!$H$30,IF(J163&lt;=Dashboard!$I$30,"TIER 5","TIER 6"),IF(J163&gt;Dashboard!$H$31,IF(J163&lt;=Dashboard!$I$31,"TIER 6","TIER 6"),"TIER 6")))))))</f>
        <v>TIER 1</v>
      </c>
      <c r="L163" s="14">
        <f>$J163*Dashboard!$J$37</f>
        <v>139961.88220135818</v>
      </c>
      <c r="M163" s="14">
        <f>$J163*Dashboard!$J$38</f>
        <v>212742.06094606439</v>
      </c>
      <c r="N163" s="14">
        <f>$J163*Dashboard!$J$39</f>
        <v>839771.29320814891</v>
      </c>
      <c r="O163" s="14">
        <f>$J163*Dashboard!$J$40</f>
        <v>1606762.407671592</v>
      </c>
      <c r="P163" s="14">
        <f>H163*(1+Dashboard!$L$19)^(Dashboard!$K$36-2019)</f>
        <v>665299.30282912636</v>
      </c>
      <c r="Q163" s="14">
        <f>I163*(1+Dashboard!$L$20)^(Dashboard!$K$36-2019)</f>
        <v>2211053.3027965636</v>
      </c>
      <c r="R163" s="14">
        <f>J163*(1+Dashboard!$L$18)^(Dashboard!$K$36-2019)</f>
        <v>2942026.8964907946</v>
      </c>
      <c r="S163" s="1" t="str">
        <f>IF(R163&gt;Dashboard!$K$26,"Metro",IF(R163&gt;Dashboard!$J$26,IF(R163&lt;=Dashboard!$K$26,"TIER 1","TIER 6"),IF(R163&gt;Dashboard!$J$27,IF(R163&lt;=Dashboard!$K$27,"TIER 2","TIER 6"),IF(R163&gt;Dashboard!$J$28,IF(R163&lt;=Dashboard!$K$28,"TIER 3","TIER 6"),IF(R163&gt;Dashboard!$J$29,IF(R163&lt;=Dashboard!$K$29,"TIER 4","TIER 6"),IF(R163&gt;Dashboard!$J$30,IF(R163&lt;=Dashboard!$K$30,"TIER 5","TIER 6"),IF(R163&gt;Dashboard!$J$31,IF(R163&lt;=Dashboard!$K$31,"TIER 6","TIER 6"),"TIER 6")))))))</f>
        <v>TIER 1</v>
      </c>
      <c r="T163" s="14">
        <f>$R163*Dashboard!$K$37</f>
        <v>294202.68964907946</v>
      </c>
      <c r="U163" s="14">
        <f>$R163*Dashboard!$K$38</f>
        <v>441304.03447361919</v>
      </c>
      <c r="V163" s="14">
        <f>$R163*Dashboard!$K$39</f>
        <v>735506.72412269865</v>
      </c>
      <c r="W163" s="14">
        <f>$R163*Dashboard!$K$40</f>
        <v>1471013.4482453973</v>
      </c>
    </row>
    <row r="164" spans="3:23" x14ac:dyDescent="0.55000000000000004">
      <c r="C164" s="1" t="s">
        <v>571</v>
      </c>
      <c r="D164" s="1" t="s">
        <v>63</v>
      </c>
      <c r="E164" s="14">
        <v>1035410</v>
      </c>
      <c r="F164" s="14">
        <v>1547642</v>
      </c>
      <c r="G164" s="14">
        <v>2583052</v>
      </c>
      <c r="H164" s="14">
        <f>E164*(1+Dashboard!$K$19)^(Dashboard!$J$36-2011)</f>
        <v>1213147.8396835558</v>
      </c>
      <c r="I164" s="14">
        <f>F164*(1+Dashboard!$K$20)^(Dashboard!$J$36-2011)</f>
        <v>1613712.5297008788</v>
      </c>
      <c r="J164" s="14">
        <f>G164*(1+Dashboard!$K$18)^(Dashboard!$J$36-2011)</f>
        <v>2797075.1791860238</v>
      </c>
      <c r="K164" s="1" t="str">
        <f>IF(J164&gt;Dashboard!$I$26,"Metro",IF(J164&gt;Dashboard!$H$26,IF(J164&lt;=Dashboard!$I$26,"TIER 1","TIER 6"),IF(J164&gt;Dashboard!$H$27,IF(J164&lt;=Dashboard!$I$27,"TIER 2","TIER 6"),IF(J164&gt;Dashboard!$H$28,IF(J164&lt;=Dashboard!$I$28,"TIER 3","TIER 6"),IF(J164&gt;Dashboard!$H$29,IF(J164&lt;=Dashboard!$I$29,"TIER 4","TIER 6"),IF(J164&gt;Dashboard!$H$30,IF(J164&lt;=Dashboard!$I$30,"TIER 5","TIER 6"),IF(J164&gt;Dashboard!$H$31,IF(J164&lt;=Dashboard!$I$31,"TIER 6","TIER 6"),"TIER 6")))))))</f>
        <v>TIER 1</v>
      </c>
      <c r="L164" s="14">
        <f>$J164*Dashboard!$J$37</f>
        <v>139853.75895930119</v>
      </c>
      <c r="M164" s="14">
        <f>$J164*Dashboard!$J$38</f>
        <v>212577.71361813782</v>
      </c>
      <c r="N164" s="14">
        <f>$J164*Dashboard!$J$39</f>
        <v>839122.55375580711</v>
      </c>
      <c r="O164" s="14">
        <f>$J164*Dashboard!$J$40</f>
        <v>1605521.1528527779</v>
      </c>
      <c r="P164" s="14">
        <f>H164*(1+Dashboard!$L$19)^(Dashboard!$K$36-2019)</f>
        <v>1339413.2412381652</v>
      </c>
      <c r="Q164" s="14">
        <f>I164*(1+Dashboard!$L$20)^(Dashboard!$K$36-2019)</f>
        <v>1652501.4140505928</v>
      </c>
      <c r="R164" s="14">
        <f>J164*(1+Dashboard!$L$18)^(Dashboard!$K$36-2019)</f>
        <v>2939754.1242097691</v>
      </c>
      <c r="S164" s="1" t="str">
        <f>IF(R164&gt;Dashboard!$K$26,"Metro",IF(R164&gt;Dashboard!$J$26,IF(R164&lt;=Dashboard!$K$26,"TIER 1","TIER 6"),IF(R164&gt;Dashboard!$J$27,IF(R164&lt;=Dashboard!$K$27,"TIER 2","TIER 6"),IF(R164&gt;Dashboard!$J$28,IF(R164&lt;=Dashboard!$K$28,"TIER 3","TIER 6"),IF(R164&gt;Dashboard!$J$29,IF(R164&lt;=Dashboard!$K$29,"TIER 4","TIER 6"),IF(R164&gt;Dashboard!$J$30,IF(R164&lt;=Dashboard!$K$30,"TIER 5","TIER 6"),IF(R164&gt;Dashboard!$J$31,IF(R164&lt;=Dashboard!$K$31,"TIER 6","TIER 6"),"TIER 6")))))))</f>
        <v>TIER 1</v>
      </c>
      <c r="T164" s="14">
        <f>$R164*Dashboard!$K$37</f>
        <v>293975.41242097691</v>
      </c>
      <c r="U164" s="14">
        <f>$R164*Dashboard!$K$38</f>
        <v>440963.11863146536</v>
      </c>
      <c r="V164" s="14">
        <f>$R164*Dashboard!$K$39</f>
        <v>734938.53105244227</v>
      </c>
      <c r="W164" s="14">
        <f>$R164*Dashboard!$K$40</f>
        <v>1469877.0621048845</v>
      </c>
    </row>
    <row r="165" spans="3:23" x14ac:dyDescent="0.55000000000000004">
      <c r="C165" s="1" t="s">
        <v>417</v>
      </c>
      <c r="D165" s="1" t="s">
        <v>66</v>
      </c>
      <c r="E165" s="14">
        <v>835551</v>
      </c>
      <c r="F165" s="14">
        <v>1730775</v>
      </c>
      <c r="G165" s="14">
        <v>2566326</v>
      </c>
      <c r="H165" s="14">
        <f>E165*(1+Dashboard!$K$19)^(Dashboard!$J$36-2011)</f>
        <v>978981.16745582398</v>
      </c>
      <c r="I165" s="14">
        <f>F165*(1+Dashboard!$K$20)^(Dashboard!$J$36-2011)</f>
        <v>1804663.6777711113</v>
      </c>
      <c r="J165" s="14">
        <f>G165*(1+Dashboard!$K$18)^(Dashboard!$J$36-2011)</f>
        <v>2778963.3179276888</v>
      </c>
      <c r="K165" s="1" t="str">
        <f>IF(J165&gt;Dashboard!$I$26,"Metro",IF(J165&gt;Dashboard!$H$26,IF(J165&lt;=Dashboard!$I$26,"TIER 1","TIER 6"),IF(J165&gt;Dashboard!$H$27,IF(J165&lt;=Dashboard!$I$27,"TIER 2","TIER 6"),IF(J165&gt;Dashboard!$H$28,IF(J165&lt;=Dashboard!$I$28,"TIER 3","TIER 6"),IF(J165&gt;Dashboard!$H$29,IF(J165&lt;=Dashboard!$I$29,"TIER 4","TIER 6"),IF(J165&gt;Dashboard!$H$30,IF(J165&lt;=Dashboard!$I$30,"TIER 5","TIER 6"),IF(J165&gt;Dashboard!$H$31,IF(J165&lt;=Dashboard!$I$31,"TIER 6","TIER 6"),"TIER 6")))))))</f>
        <v>TIER 1</v>
      </c>
      <c r="L165" s="14">
        <f>$J165*Dashboard!$J$37</f>
        <v>138948.16589638445</v>
      </c>
      <c r="M165" s="14">
        <f>$J165*Dashboard!$J$38</f>
        <v>211201.21216250435</v>
      </c>
      <c r="N165" s="14">
        <f>$J165*Dashboard!$J$39</f>
        <v>833688.9953783066</v>
      </c>
      <c r="O165" s="14">
        <f>$J165*Dashboard!$J$40</f>
        <v>1595124.9444904935</v>
      </c>
      <c r="P165" s="14">
        <f>H165*(1+Dashboard!$L$19)^(Dashboard!$K$36-2019)</f>
        <v>1080874.3136822998</v>
      </c>
      <c r="Q165" s="14">
        <f>I165*(1+Dashboard!$L$20)^(Dashboard!$K$36-2019)</f>
        <v>1848042.463892434</v>
      </c>
      <c r="R165" s="14">
        <f>J165*(1+Dashboard!$L$18)^(Dashboard!$K$36-2019)</f>
        <v>2920718.3760012421</v>
      </c>
      <c r="S165" s="1" t="str">
        <f>IF(R165&gt;Dashboard!$K$26,"Metro",IF(R165&gt;Dashboard!$J$26,IF(R165&lt;=Dashboard!$K$26,"TIER 1","TIER 6"),IF(R165&gt;Dashboard!$J$27,IF(R165&lt;=Dashboard!$K$27,"TIER 2","TIER 6"),IF(R165&gt;Dashboard!$J$28,IF(R165&lt;=Dashboard!$K$28,"TIER 3","TIER 6"),IF(R165&gt;Dashboard!$J$29,IF(R165&lt;=Dashboard!$K$29,"TIER 4","TIER 6"),IF(R165&gt;Dashboard!$J$30,IF(R165&lt;=Dashboard!$K$30,"TIER 5","TIER 6"),IF(R165&gt;Dashboard!$J$31,IF(R165&lt;=Dashboard!$K$31,"TIER 6","TIER 6"),"TIER 6")))))))</f>
        <v>TIER 1</v>
      </c>
      <c r="T165" s="14">
        <f>$R165*Dashboard!$K$37</f>
        <v>292071.83760012424</v>
      </c>
      <c r="U165" s="14">
        <f>$R165*Dashboard!$K$38</f>
        <v>438107.75640018628</v>
      </c>
      <c r="V165" s="14">
        <f>$R165*Dashboard!$K$39</f>
        <v>730179.59400031052</v>
      </c>
      <c r="W165" s="14">
        <f>$R165*Dashboard!$K$40</f>
        <v>1460359.188000621</v>
      </c>
    </row>
    <row r="166" spans="3:23" x14ac:dyDescent="0.55000000000000004">
      <c r="C166" s="1" t="s">
        <v>294</v>
      </c>
      <c r="D166" s="1" t="s">
        <v>299</v>
      </c>
      <c r="E166" s="14">
        <v>162805</v>
      </c>
      <c r="F166" s="14">
        <v>2399207</v>
      </c>
      <c r="G166" s="14">
        <v>2562012</v>
      </c>
      <c r="H166" s="14">
        <f>E166*(1+Dashboard!$K$19)^(Dashboard!$J$36-2011)</f>
        <v>190752.00552407384</v>
      </c>
      <c r="I166" s="14">
        <f>F166*(1+Dashboard!$K$20)^(Dashboard!$J$36-2011)</f>
        <v>2501631.7709431872</v>
      </c>
      <c r="J166" s="14">
        <f>G166*(1+Dashboard!$K$18)^(Dashboard!$J$36-2011)</f>
        <v>2774291.874099609</v>
      </c>
      <c r="K166" s="1" t="str">
        <f>IF(J166&gt;Dashboard!$I$26,"Metro",IF(J166&gt;Dashboard!$H$26,IF(J166&lt;=Dashboard!$I$26,"TIER 1","TIER 6"),IF(J166&gt;Dashboard!$H$27,IF(J166&lt;=Dashboard!$I$27,"TIER 2","TIER 6"),IF(J166&gt;Dashboard!$H$28,IF(J166&lt;=Dashboard!$I$28,"TIER 3","TIER 6"),IF(J166&gt;Dashboard!$H$29,IF(J166&lt;=Dashboard!$I$29,"TIER 4","TIER 6"),IF(J166&gt;Dashboard!$H$30,IF(J166&lt;=Dashboard!$I$30,"TIER 5","TIER 6"),IF(J166&gt;Dashboard!$H$31,IF(J166&lt;=Dashboard!$I$31,"TIER 6","TIER 6"),"TIER 6")))))))</f>
        <v>TIER 1</v>
      </c>
      <c r="L166" s="14">
        <f>$J166*Dashboard!$J$37</f>
        <v>138714.59370498045</v>
      </c>
      <c r="M166" s="14">
        <f>$J166*Dashboard!$J$38</f>
        <v>210846.18243157028</v>
      </c>
      <c r="N166" s="14">
        <f>$J166*Dashboard!$J$39</f>
        <v>832287.56222988269</v>
      </c>
      <c r="O166" s="14">
        <f>$J166*Dashboard!$J$40</f>
        <v>1592443.5357331757</v>
      </c>
      <c r="P166" s="14">
        <f>H166*(1+Dashboard!$L$19)^(Dashboard!$K$36-2019)</f>
        <v>210605.62747103028</v>
      </c>
      <c r="Q166" s="14">
        <f>I166*(1+Dashboard!$L$20)^(Dashboard!$K$36-2019)</f>
        <v>2561763.61206279</v>
      </c>
      <c r="R166" s="14">
        <f>J166*(1+Dashboard!$L$18)^(Dashboard!$K$36-2019)</f>
        <v>2915808.6415894525</v>
      </c>
      <c r="S166" s="1" t="str">
        <f>IF(R166&gt;Dashboard!$K$26,"Metro",IF(R166&gt;Dashboard!$J$26,IF(R166&lt;=Dashboard!$K$26,"TIER 1","TIER 6"),IF(R166&gt;Dashboard!$J$27,IF(R166&lt;=Dashboard!$K$27,"TIER 2","TIER 6"),IF(R166&gt;Dashboard!$J$28,IF(R166&lt;=Dashboard!$K$28,"TIER 3","TIER 6"),IF(R166&gt;Dashboard!$J$29,IF(R166&lt;=Dashboard!$K$29,"TIER 4","TIER 6"),IF(R166&gt;Dashboard!$J$30,IF(R166&lt;=Dashboard!$K$30,"TIER 5","TIER 6"),IF(R166&gt;Dashboard!$J$31,IF(R166&lt;=Dashboard!$K$31,"TIER 6","TIER 6"),"TIER 6")))))))</f>
        <v>TIER 1</v>
      </c>
      <c r="T166" s="14">
        <f>$R166*Dashboard!$K$37</f>
        <v>291580.86415894527</v>
      </c>
      <c r="U166" s="14">
        <f>$R166*Dashboard!$K$38</f>
        <v>437371.29623841785</v>
      </c>
      <c r="V166" s="14">
        <f>$R166*Dashboard!$K$39</f>
        <v>728952.16039736313</v>
      </c>
      <c r="W166" s="14">
        <f>$R166*Dashboard!$K$40</f>
        <v>1457904.3207947263</v>
      </c>
    </row>
    <row r="167" spans="3:23" x14ac:dyDescent="0.55000000000000004">
      <c r="C167" s="1" t="s">
        <v>611</v>
      </c>
      <c r="D167" s="1" t="s">
        <v>641</v>
      </c>
      <c r="E167" s="14">
        <v>160691</v>
      </c>
      <c r="F167" s="14">
        <v>2398606</v>
      </c>
      <c r="G167" s="14">
        <v>2559297</v>
      </c>
      <c r="H167" s="14">
        <f>E167*(1+Dashboard!$K$19)^(Dashboard!$J$36-2011)</f>
        <v>188275.11759263504</v>
      </c>
      <c r="I167" s="14">
        <f>F167*(1+Dashboard!$K$20)^(Dashboard!$J$36-2011)</f>
        <v>2501005.1135958484</v>
      </c>
      <c r="J167" s="14">
        <f>G167*(1+Dashboard!$K$18)^(Dashboard!$J$36-2011)</f>
        <v>2771351.9181438289</v>
      </c>
      <c r="K167" s="1" t="str">
        <f>IF(J167&gt;Dashboard!$I$26,"Metro",IF(J167&gt;Dashboard!$H$26,IF(J167&lt;=Dashboard!$I$26,"TIER 1","TIER 6"),IF(J167&gt;Dashboard!$H$27,IF(J167&lt;=Dashboard!$I$27,"TIER 2","TIER 6"),IF(J167&gt;Dashboard!$H$28,IF(J167&lt;=Dashboard!$I$28,"TIER 3","TIER 6"),IF(J167&gt;Dashboard!$H$29,IF(J167&lt;=Dashboard!$I$29,"TIER 4","TIER 6"),IF(J167&gt;Dashboard!$H$30,IF(J167&lt;=Dashboard!$I$30,"TIER 5","TIER 6"),IF(J167&gt;Dashboard!$H$31,IF(J167&lt;=Dashboard!$I$31,"TIER 6","TIER 6"),"TIER 6")))))))</f>
        <v>TIER 1</v>
      </c>
      <c r="L167" s="14">
        <f>$J167*Dashboard!$J$37</f>
        <v>138567.59590719145</v>
      </c>
      <c r="M167" s="14">
        <f>$J167*Dashboard!$J$38</f>
        <v>210622.74577893098</v>
      </c>
      <c r="N167" s="14">
        <f>$J167*Dashboard!$J$39</f>
        <v>831405.57544314861</v>
      </c>
      <c r="O167" s="14">
        <f>$J167*Dashboard!$J$40</f>
        <v>1590756.0010145579</v>
      </c>
      <c r="P167" s="14">
        <f>H167*(1+Dashboard!$L$19)^(Dashboard!$K$36-2019)</f>
        <v>207870.94305425094</v>
      </c>
      <c r="Q167" s="14">
        <f>I167*(1+Dashboard!$L$20)^(Dashboard!$K$36-2019)</f>
        <v>2561121.8917231741</v>
      </c>
      <c r="R167" s="14">
        <f>J167*(1+Dashboard!$L$18)^(Dashboard!$K$36-2019)</f>
        <v>2912718.7183330767</v>
      </c>
      <c r="S167" s="1" t="str">
        <f>IF(R167&gt;Dashboard!$K$26,"Metro",IF(R167&gt;Dashboard!$J$26,IF(R167&lt;=Dashboard!$K$26,"TIER 1","TIER 6"),IF(R167&gt;Dashboard!$J$27,IF(R167&lt;=Dashboard!$K$27,"TIER 2","TIER 6"),IF(R167&gt;Dashboard!$J$28,IF(R167&lt;=Dashboard!$K$28,"TIER 3","TIER 6"),IF(R167&gt;Dashboard!$J$29,IF(R167&lt;=Dashboard!$K$29,"TIER 4","TIER 6"),IF(R167&gt;Dashboard!$J$30,IF(R167&lt;=Dashboard!$K$30,"TIER 5","TIER 6"),IF(R167&gt;Dashboard!$J$31,IF(R167&lt;=Dashboard!$K$31,"TIER 6","TIER 6"),"TIER 6")))))))</f>
        <v>TIER 1</v>
      </c>
      <c r="T167" s="14">
        <f>$R167*Dashboard!$K$37</f>
        <v>291271.87183330767</v>
      </c>
      <c r="U167" s="14">
        <f>$R167*Dashboard!$K$38</f>
        <v>436907.8077499615</v>
      </c>
      <c r="V167" s="14">
        <f>$R167*Dashboard!$K$39</f>
        <v>728179.67958326917</v>
      </c>
      <c r="W167" s="14">
        <f>$R167*Dashboard!$K$40</f>
        <v>1456359.3591665383</v>
      </c>
    </row>
    <row r="168" spans="3:23" x14ac:dyDescent="0.55000000000000004">
      <c r="C168" s="1" t="s">
        <v>243</v>
      </c>
      <c r="D168" s="1" t="s">
        <v>100</v>
      </c>
      <c r="E168" s="14">
        <v>588372</v>
      </c>
      <c r="F168" s="14">
        <v>1962963</v>
      </c>
      <c r="G168" s="14">
        <v>2551335</v>
      </c>
      <c r="H168" s="14">
        <f>E168*(1+Dashboard!$K$19)^(Dashboard!$J$36-2011)</f>
        <v>689371.57331906492</v>
      </c>
      <c r="I168" s="14">
        <f>F168*(1+Dashboard!$K$20)^(Dashboard!$J$36-2011)</f>
        <v>2046764.0374448521</v>
      </c>
      <c r="J168" s="14">
        <f>G168*(1+Dashboard!$K$18)^(Dashboard!$J$36-2011)</f>
        <v>2762730.2130536181</v>
      </c>
      <c r="K168" s="1" t="str">
        <f>IF(J168&gt;Dashboard!$I$26,"Metro",IF(J168&gt;Dashboard!$H$26,IF(J168&lt;=Dashboard!$I$26,"TIER 1","TIER 6"),IF(J168&gt;Dashboard!$H$27,IF(J168&lt;=Dashboard!$I$27,"TIER 2","TIER 6"),IF(J168&gt;Dashboard!$H$28,IF(J168&lt;=Dashboard!$I$28,"TIER 3","TIER 6"),IF(J168&gt;Dashboard!$H$29,IF(J168&lt;=Dashboard!$I$29,"TIER 4","TIER 6"),IF(J168&gt;Dashboard!$H$30,IF(J168&lt;=Dashboard!$I$30,"TIER 5","TIER 6"),IF(J168&gt;Dashboard!$H$31,IF(J168&lt;=Dashboard!$I$31,"TIER 6","TIER 6"),"TIER 6")))))))</f>
        <v>TIER 1</v>
      </c>
      <c r="L168" s="14">
        <f>$J168*Dashboard!$J$37</f>
        <v>138136.51065268091</v>
      </c>
      <c r="M168" s="14">
        <f>$J168*Dashboard!$J$38</f>
        <v>209967.49619207496</v>
      </c>
      <c r="N168" s="14">
        <f>$J168*Dashboard!$J$39</f>
        <v>828819.0639160854</v>
      </c>
      <c r="O168" s="14">
        <f>$J168*Dashboard!$J$40</f>
        <v>1585807.1422927771</v>
      </c>
      <c r="P168" s="14">
        <f>H168*(1+Dashboard!$L$19)^(Dashboard!$K$36-2019)</f>
        <v>761121.92037336086</v>
      </c>
      <c r="Q168" s="14">
        <f>I168*(1+Dashboard!$L$20)^(Dashboard!$K$36-2019)</f>
        <v>2095962.2013547018</v>
      </c>
      <c r="R168" s="14">
        <f>J168*(1+Dashboard!$L$18)^(Dashboard!$K$36-2019)</f>
        <v>2903657.2196342666</v>
      </c>
      <c r="S168" s="1" t="str">
        <f>IF(R168&gt;Dashboard!$K$26,"Metro",IF(R168&gt;Dashboard!$J$26,IF(R168&lt;=Dashboard!$K$26,"TIER 1","TIER 6"),IF(R168&gt;Dashboard!$J$27,IF(R168&lt;=Dashboard!$K$27,"TIER 2","TIER 6"),IF(R168&gt;Dashboard!$J$28,IF(R168&lt;=Dashboard!$K$28,"TIER 3","TIER 6"),IF(R168&gt;Dashboard!$J$29,IF(R168&lt;=Dashboard!$K$29,"TIER 4","TIER 6"),IF(R168&gt;Dashboard!$J$30,IF(R168&lt;=Dashboard!$K$30,"TIER 5","TIER 6"),IF(R168&gt;Dashboard!$J$31,IF(R168&lt;=Dashboard!$K$31,"TIER 6","TIER 6"),"TIER 6")))))))</f>
        <v>TIER 1</v>
      </c>
      <c r="T168" s="14">
        <f>$R168*Dashboard!$K$37</f>
        <v>290365.72196342668</v>
      </c>
      <c r="U168" s="14">
        <f>$R168*Dashboard!$K$38</f>
        <v>435548.58294513996</v>
      </c>
      <c r="V168" s="14">
        <f>$R168*Dashboard!$K$39</f>
        <v>725914.30490856664</v>
      </c>
      <c r="W168" s="14">
        <f>$R168*Dashboard!$K$40</f>
        <v>1451828.6098171333</v>
      </c>
    </row>
    <row r="169" spans="3:23" x14ac:dyDescent="0.55000000000000004">
      <c r="C169" s="1" t="s">
        <v>571</v>
      </c>
      <c r="D169" s="1" t="s">
        <v>124</v>
      </c>
      <c r="E169" s="14">
        <v>495099</v>
      </c>
      <c r="F169" s="14">
        <v>2053363</v>
      </c>
      <c r="G169" s="14">
        <v>2548462</v>
      </c>
      <c r="H169" s="14">
        <f>E169*(1+Dashboard!$K$19)^(Dashboard!$J$36-2011)</f>
        <v>580087.38787484064</v>
      </c>
      <c r="I169" s="14">
        <f>F169*(1+Dashboard!$K$20)^(Dashboard!$J$36-2011)</f>
        <v>2141023.3123191185</v>
      </c>
      <c r="J169" s="14">
        <f>G169*(1+Dashboard!$K$18)^(Dashboard!$J$36-2011)</f>
        <v>2759619.1657383484</v>
      </c>
      <c r="K169" s="1" t="str">
        <f>IF(J169&gt;Dashboard!$I$26,"Metro",IF(J169&gt;Dashboard!$H$26,IF(J169&lt;=Dashboard!$I$26,"TIER 1","TIER 6"),IF(J169&gt;Dashboard!$H$27,IF(J169&lt;=Dashboard!$I$27,"TIER 2","TIER 6"),IF(J169&gt;Dashboard!$H$28,IF(J169&lt;=Dashboard!$I$28,"TIER 3","TIER 6"),IF(J169&gt;Dashboard!$H$29,IF(J169&lt;=Dashboard!$I$29,"TIER 4","TIER 6"),IF(J169&gt;Dashboard!$H$30,IF(J169&lt;=Dashboard!$I$30,"TIER 5","TIER 6"),IF(J169&gt;Dashboard!$H$31,IF(J169&lt;=Dashboard!$I$31,"TIER 6","TIER 6"),"TIER 6")))))))</f>
        <v>TIER 1</v>
      </c>
      <c r="L169" s="14">
        <f>$J169*Dashboard!$J$37</f>
        <v>137980.95828691742</v>
      </c>
      <c r="M169" s="14">
        <f>$J169*Dashboard!$J$38</f>
        <v>209731.05659611447</v>
      </c>
      <c r="N169" s="14">
        <f>$J169*Dashboard!$J$39</f>
        <v>827885.74972150452</v>
      </c>
      <c r="O169" s="14">
        <f>$J169*Dashboard!$J$40</f>
        <v>1584021.4011338123</v>
      </c>
      <c r="P169" s="14">
        <f>H169*(1+Dashboard!$L$19)^(Dashboard!$K$36-2019)</f>
        <v>640463.349131044</v>
      </c>
      <c r="Q169" s="14">
        <f>I169*(1+Dashboard!$L$20)^(Dashboard!$K$36-2019)</f>
        <v>2192487.190874354</v>
      </c>
      <c r="R169" s="14">
        <f>J169*(1+Dashboard!$L$18)^(Dashboard!$K$36-2019)</f>
        <v>2900387.4776395815</v>
      </c>
      <c r="S169" s="1" t="str">
        <f>IF(R169&gt;Dashboard!$K$26,"Metro",IF(R169&gt;Dashboard!$J$26,IF(R169&lt;=Dashboard!$K$26,"TIER 1","TIER 6"),IF(R169&gt;Dashboard!$J$27,IF(R169&lt;=Dashboard!$K$27,"TIER 2","TIER 6"),IF(R169&gt;Dashboard!$J$28,IF(R169&lt;=Dashboard!$K$28,"TIER 3","TIER 6"),IF(R169&gt;Dashboard!$J$29,IF(R169&lt;=Dashboard!$K$29,"TIER 4","TIER 6"),IF(R169&gt;Dashboard!$J$30,IF(R169&lt;=Dashboard!$K$30,"TIER 5","TIER 6"),IF(R169&gt;Dashboard!$J$31,IF(R169&lt;=Dashboard!$K$31,"TIER 6","TIER 6"),"TIER 6")))))))</f>
        <v>TIER 1</v>
      </c>
      <c r="T169" s="14">
        <f>$R169*Dashboard!$K$37</f>
        <v>290038.74776395818</v>
      </c>
      <c r="U169" s="14">
        <f>$R169*Dashboard!$K$38</f>
        <v>435058.12164593721</v>
      </c>
      <c r="V169" s="14">
        <f>$R169*Dashboard!$K$39</f>
        <v>725096.86940989539</v>
      </c>
      <c r="W169" s="14">
        <f>$R169*Dashboard!$K$40</f>
        <v>1450193.7388197908</v>
      </c>
    </row>
    <row r="170" spans="3:23" x14ac:dyDescent="0.55000000000000004">
      <c r="C170" s="1" t="s">
        <v>611</v>
      </c>
      <c r="D170" s="1" t="s">
        <v>75</v>
      </c>
      <c r="E170" s="14">
        <v>755993</v>
      </c>
      <c r="F170" s="14">
        <v>1791191</v>
      </c>
      <c r="G170" s="14">
        <v>2547184</v>
      </c>
      <c r="H170" s="14">
        <f>E170*(1+Dashboard!$K$19)^(Dashboard!$J$36-2011)</f>
        <v>885766.29042204574</v>
      </c>
      <c r="I170" s="14">
        <f>F170*(1+Dashboard!$K$20)^(Dashboard!$J$36-2011)</f>
        <v>1867658.902890621</v>
      </c>
      <c r="J170" s="14">
        <f>G170*(1+Dashboard!$K$18)^(Dashboard!$J$36-2011)</f>
        <v>2758235.2748685558</v>
      </c>
      <c r="K170" s="1" t="str">
        <f>IF(J170&gt;Dashboard!$I$26,"Metro",IF(J170&gt;Dashboard!$H$26,IF(J170&lt;=Dashboard!$I$26,"TIER 1","TIER 6"),IF(J170&gt;Dashboard!$H$27,IF(J170&lt;=Dashboard!$I$27,"TIER 2","TIER 6"),IF(J170&gt;Dashboard!$H$28,IF(J170&lt;=Dashboard!$I$28,"TIER 3","TIER 6"),IF(J170&gt;Dashboard!$H$29,IF(J170&lt;=Dashboard!$I$29,"TIER 4","TIER 6"),IF(J170&gt;Dashboard!$H$30,IF(J170&lt;=Dashboard!$I$30,"TIER 5","TIER 6"),IF(J170&gt;Dashboard!$H$31,IF(J170&lt;=Dashboard!$I$31,"TIER 6","TIER 6"),"TIER 6")))))))</f>
        <v>TIER 1</v>
      </c>
      <c r="L170" s="14">
        <f>$J170*Dashboard!$J$37</f>
        <v>137911.76374342779</v>
      </c>
      <c r="M170" s="14">
        <f>$J170*Dashboard!$J$38</f>
        <v>209625.88089001024</v>
      </c>
      <c r="N170" s="14">
        <f>$J170*Dashboard!$J$39</f>
        <v>827470.58246056677</v>
      </c>
      <c r="O170" s="14">
        <f>$J170*Dashboard!$J$40</f>
        <v>1583227.0477745512</v>
      </c>
      <c r="P170" s="14">
        <f>H170*(1+Dashboard!$L$19)^(Dashboard!$K$36-2019)</f>
        <v>977957.5573766568</v>
      </c>
      <c r="Q170" s="14">
        <f>I170*(1+Dashboard!$L$20)^(Dashboard!$K$36-2019)</f>
        <v>1912551.9082156566</v>
      </c>
      <c r="R170" s="14">
        <f>J170*(1+Dashboard!$L$18)^(Dashboard!$K$36-2019)</f>
        <v>2898932.9944271878</v>
      </c>
      <c r="S170" s="1" t="str">
        <f>IF(R170&gt;Dashboard!$K$26,"Metro",IF(R170&gt;Dashboard!$J$26,IF(R170&lt;=Dashboard!$K$26,"TIER 1","TIER 6"),IF(R170&gt;Dashboard!$J$27,IF(R170&lt;=Dashboard!$K$27,"TIER 2","TIER 6"),IF(R170&gt;Dashboard!$J$28,IF(R170&lt;=Dashboard!$K$28,"TIER 3","TIER 6"),IF(R170&gt;Dashboard!$J$29,IF(R170&lt;=Dashboard!$K$29,"TIER 4","TIER 6"),IF(R170&gt;Dashboard!$J$30,IF(R170&lt;=Dashboard!$K$30,"TIER 5","TIER 6"),IF(R170&gt;Dashboard!$J$31,IF(R170&lt;=Dashboard!$K$31,"TIER 6","TIER 6"),"TIER 6")))))))</f>
        <v>TIER 1</v>
      </c>
      <c r="T170" s="14">
        <f>$R170*Dashboard!$K$37</f>
        <v>289893.2994427188</v>
      </c>
      <c r="U170" s="14">
        <f>$R170*Dashboard!$K$38</f>
        <v>434839.94916407816</v>
      </c>
      <c r="V170" s="14">
        <f>$R170*Dashboard!$K$39</f>
        <v>724733.24860679696</v>
      </c>
      <c r="W170" s="14">
        <f>$R170*Dashboard!$K$40</f>
        <v>1449466.4972135939</v>
      </c>
    </row>
    <row r="171" spans="3:23" x14ac:dyDescent="0.55000000000000004">
      <c r="C171" s="1" t="s">
        <v>518</v>
      </c>
      <c r="D171" s="1" t="s">
        <v>527</v>
      </c>
      <c r="E171" s="14">
        <v>2536823</v>
      </c>
      <c r="F171" s="14">
        <v>6420</v>
      </c>
      <c r="G171" s="14">
        <v>2543243</v>
      </c>
      <c r="H171" s="14">
        <f>E171*(1+Dashboard!$K$19)^(Dashboard!$J$36-2011)</f>
        <v>2972292.4658923103</v>
      </c>
      <c r="I171" s="14">
        <f>F171*(1+Dashboard!$K$20)^(Dashboard!$J$36-2011)</f>
        <v>6694.0768218229032</v>
      </c>
      <c r="J171" s="14">
        <f>G171*(1+Dashboard!$K$18)^(Dashboard!$J$36-2011)</f>
        <v>2753967.7365916758</v>
      </c>
      <c r="K171" s="1" t="str">
        <f>IF(J171&gt;Dashboard!$I$26,"Metro",IF(J171&gt;Dashboard!$H$26,IF(J171&lt;=Dashboard!$I$26,"TIER 1","TIER 6"),IF(J171&gt;Dashboard!$H$27,IF(J171&lt;=Dashboard!$I$27,"TIER 2","TIER 6"),IF(J171&gt;Dashboard!$H$28,IF(J171&lt;=Dashboard!$I$28,"TIER 3","TIER 6"),IF(J171&gt;Dashboard!$H$29,IF(J171&lt;=Dashboard!$I$29,"TIER 4","TIER 6"),IF(J171&gt;Dashboard!$H$30,IF(J171&lt;=Dashboard!$I$30,"TIER 5","TIER 6"),IF(J171&gt;Dashboard!$H$31,IF(J171&lt;=Dashboard!$I$31,"TIER 6","TIER 6"),"TIER 6")))))))</f>
        <v>TIER 1</v>
      </c>
      <c r="L171" s="14">
        <f>$J171*Dashboard!$J$37</f>
        <v>137698.38682958379</v>
      </c>
      <c r="M171" s="14">
        <f>$J171*Dashboard!$J$38</f>
        <v>209301.54798096736</v>
      </c>
      <c r="N171" s="14">
        <f>$J171*Dashboard!$J$39</f>
        <v>826190.32097750274</v>
      </c>
      <c r="O171" s="14">
        <f>$J171*Dashboard!$J$40</f>
        <v>1580777.4808036222</v>
      </c>
      <c r="P171" s="14">
        <f>H171*(1+Dashboard!$L$19)^(Dashboard!$K$36-2019)</f>
        <v>3281651.0530876904</v>
      </c>
      <c r="Q171" s="14">
        <f>I171*(1+Dashboard!$L$20)^(Dashboard!$K$36-2019)</f>
        <v>6854.9826627894599</v>
      </c>
      <c r="R171" s="14">
        <f>J171*(1+Dashboard!$L$18)^(Dashboard!$K$36-2019)</f>
        <v>2894447.7688090005</v>
      </c>
      <c r="S171" s="1" t="str">
        <f>IF(R171&gt;Dashboard!$K$26,"Metro",IF(R171&gt;Dashboard!$J$26,IF(R171&lt;=Dashboard!$K$26,"TIER 1","TIER 6"),IF(R171&gt;Dashboard!$J$27,IF(R171&lt;=Dashboard!$K$27,"TIER 2","TIER 6"),IF(R171&gt;Dashboard!$J$28,IF(R171&lt;=Dashboard!$K$28,"TIER 3","TIER 6"),IF(R171&gt;Dashboard!$J$29,IF(R171&lt;=Dashboard!$K$29,"TIER 4","TIER 6"),IF(R171&gt;Dashboard!$J$30,IF(R171&lt;=Dashboard!$K$30,"TIER 5","TIER 6"),IF(R171&gt;Dashboard!$J$31,IF(R171&lt;=Dashboard!$K$31,"TIER 6","TIER 6"),"TIER 6")))))))</f>
        <v>TIER 1</v>
      </c>
      <c r="T171" s="14">
        <f>$R171*Dashboard!$K$37</f>
        <v>289444.77688090008</v>
      </c>
      <c r="U171" s="14">
        <f>$R171*Dashboard!$K$38</f>
        <v>434167.16532135004</v>
      </c>
      <c r="V171" s="14">
        <f>$R171*Dashboard!$K$39</f>
        <v>723611.94220225012</v>
      </c>
      <c r="W171" s="14">
        <f>$R171*Dashboard!$K$40</f>
        <v>1447223.8844045002</v>
      </c>
    </row>
    <row r="172" spans="3:23" x14ac:dyDescent="0.55000000000000004">
      <c r="C172" s="1" t="s">
        <v>294</v>
      </c>
      <c r="D172" s="1" t="s">
        <v>31</v>
      </c>
      <c r="E172" s="14">
        <v>236854</v>
      </c>
      <c r="F172" s="14">
        <v>2303219</v>
      </c>
      <c r="G172" s="14">
        <v>2540073</v>
      </c>
      <c r="H172" s="14">
        <f>E172*(1+Dashboard!$K$19)^(Dashboard!$J$36-2011)</f>
        <v>277512.21102791058</v>
      </c>
      <c r="I172" s="14">
        <f>F172*(1+Dashboard!$K$20)^(Dashboard!$J$36-2011)</f>
        <v>2401545.9382370911</v>
      </c>
      <c r="J172" s="14">
        <f>G172*(1+Dashboard!$K$18)^(Dashboard!$J$36-2011)</f>
        <v>2750535.0808348348</v>
      </c>
      <c r="K172" s="1" t="str">
        <f>IF(J172&gt;Dashboard!$I$26,"Metro",IF(J172&gt;Dashboard!$H$26,IF(J172&lt;=Dashboard!$I$26,"TIER 1","TIER 6"),IF(J172&gt;Dashboard!$H$27,IF(J172&lt;=Dashboard!$I$27,"TIER 2","TIER 6"),IF(J172&gt;Dashboard!$H$28,IF(J172&lt;=Dashboard!$I$28,"TIER 3","TIER 6"),IF(J172&gt;Dashboard!$H$29,IF(J172&lt;=Dashboard!$I$29,"TIER 4","TIER 6"),IF(J172&gt;Dashboard!$H$30,IF(J172&lt;=Dashboard!$I$30,"TIER 5","TIER 6"),IF(J172&gt;Dashboard!$H$31,IF(J172&lt;=Dashboard!$I$31,"TIER 6","TIER 6"),"TIER 6")))))))</f>
        <v>TIER 1</v>
      </c>
      <c r="L172" s="14">
        <f>$J172*Dashboard!$J$37</f>
        <v>137526.75404174175</v>
      </c>
      <c r="M172" s="14">
        <f>$J172*Dashboard!$J$38</f>
        <v>209040.66614344745</v>
      </c>
      <c r="N172" s="14">
        <f>$J172*Dashboard!$J$39</f>
        <v>825160.52425045043</v>
      </c>
      <c r="O172" s="14">
        <f>$J172*Dashboard!$J$40</f>
        <v>1578807.1363991953</v>
      </c>
      <c r="P172" s="14">
        <f>H172*(1+Dashboard!$L$19)^(Dashboard!$K$36-2019)</f>
        <v>306395.90484950342</v>
      </c>
      <c r="Q172" s="14">
        <f>I172*(1+Dashboard!$L$20)^(Dashboard!$K$36-2019)</f>
        <v>2459272.0114653078</v>
      </c>
      <c r="R172" s="14">
        <f>J172*(1+Dashboard!$L$18)^(Dashboard!$K$36-2019)</f>
        <v>2890840.0131100272</v>
      </c>
      <c r="S172" s="1" t="str">
        <f>IF(R172&gt;Dashboard!$K$26,"Metro",IF(R172&gt;Dashboard!$J$26,IF(R172&lt;=Dashboard!$K$26,"TIER 1","TIER 6"),IF(R172&gt;Dashboard!$J$27,IF(R172&lt;=Dashboard!$K$27,"TIER 2","TIER 6"),IF(R172&gt;Dashboard!$J$28,IF(R172&lt;=Dashboard!$K$28,"TIER 3","TIER 6"),IF(R172&gt;Dashboard!$J$29,IF(R172&lt;=Dashboard!$K$29,"TIER 4","TIER 6"),IF(R172&gt;Dashboard!$J$30,IF(R172&lt;=Dashboard!$K$30,"TIER 5","TIER 6"),IF(R172&gt;Dashboard!$J$31,IF(R172&lt;=Dashboard!$K$31,"TIER 6","TIER 6"),"TIER 6")))))))</f>
        <v>TIER 1</v>
      </c>
      <c r="T172" s="14">
        <f>$R172*Dashboard!$K$37</f>
        <v>289084.00131100271</v>
      </c>
      <c r="U172" s="14">
        <f>$R172*Dashboard!$K$38</f>
        <v>433626.00196650409</v>
      </c>
      <c r="V172" s="14">
        <f>$R172*Dashboard!$K$39</f>
        <v>722710.0032775068</v>
      </c>
      <c r="W172" s="14">
        <f>$R172*Dashboard!$K$40</f>
        <v>1445420.0065550136</v>
      </c>
    </row>
    <row r="173" spans="3:23" x14ac:dyDescent="0.55000000000000004">
      <c r="C173" s="1" t="s">
        <v>432</v>
      </c>
      <c r="D173" s="1" t="s">
        <v>435</v>
      </c>
      <c r="E173" s="14">
        <v>1640986</v>
      </c>
      <c r="F173" s="14">
        <v>882017</v>
      </c>
      <c r="G173" s="14">
        <v>2523003</v>
      </c>
      <c r="H173" s="14">
        <f>E173*(1+Dashboard!$K$19)^(Dashboard!$J$36-2011)</f>
        <v>1922676.6409933837</v>
      </c>
      <c r="I173" s="14">
        <f>F173*(1+Dashboard!$K$20)^(Dashboard!$J$36-2011)</f>
        <v>919671.27042893635</v>
      </c>
      <c r="J173" s="14">
        <f>G173*(1+Dashboard!$K$18)^(Dashboard!$J$36-2011)</f>
        <v>2732050.7168697631</v>
      </c>
      <c r="K173" s="1" t="str">
        <f>IF(J173&gt;Dashboard!$I$26,"Metro",IF(J173&gt;Dashboard!$H$26,IF(J173&lt;=Dashboard!$I$26,"TIER 1","TIER 6"),IF(J173&gt;Dashboard!$H$27,IF(J173&lt;=Dashboard!$I$27,"TIER 2","TIER 6"),IF(J173&gt;Dashboard!$H$28,IF(J173&lt;=Dashboard!$I$28,"TIER 3","TIER 6"),IF(J173&gt;Dashboard!$H$29,IF(J173&lt;=Dashboard!$I$29,"TIER 4","TIER 6"),IF(J173&gt;Dashboard!$H$30,IF(J173&lt;=Dashboard!$I$30,"TIER 5","TIER 6"),IF(J173&gt;Dashboard!$H$31,IF(J173&lt;=Dashboard!$I$31,"TIER 6","TIER 6"),"TIER 6")))))))</f>
        <v>TIER 1</v>
      </c>
      <c r="L173" s="14">
        <f>$J173*Dashboard!$J$37</f>
        <v>136602.53584348815</v>
      </c>
      <c r="M173" s="14">
        <f>$J173*Dashboard!$J$38</f>
        <v>207635.854482102</v>
      </c>
      <c r="N173" s="14">
        <f>$J173*Dashboard!$J$39</f>
        <v>819615.21506092895</v>
      </c>
      <c r="O173" s="14">
        <f>$J173*Dashboard!$J$40</f>
        <v>1568197.1114832442</v>
      </c>
      <c r="P173" s="14">
        <f>H173*(1+Dashboard!$L$19)^(Dashboard!$K$36-2019)</f>
        <v>2122790.3700818531</v>
      </c>
      <c r="Q173" s="14">
        <f>I173*(1+Dashboard!$L$20)^(Dashboard!$K$36-2019)</f>
        <v>941777.45222516684</v>
      </c>
      <c r="R173" s="14">
        <f>J173*(1+Dashboard!$L$18)^(Dashboard!$K$36-2019)</f>
        <v>2871412.7608130304</v>
      </c>
      <c r="S173" s="1" t="str">
        <f>IF(R173&gt;Dashboard!$K$26,"Metro",IF(R173&gt;Dashboard!$J$26,IF(R173&lt;=Dashboard!$K$26,"TIER 1","TIER 6"),IF(R173&gt;Dashboard!$J$27,IF(R173&lt;=Dashboard!$K$27,"TIER 2","TIER 6"),IF(R173&gt;Dashboard!$J$28,IF(R173&lt;=Dashboard!$K$28,"TIER 3","TIER 6"),IF(R173&gt;Dashboard!$J$29,IF(R173&lt;=Dashboard!$K$29,"TIER 4","TIER 6"),IF(R173&gt;Dashboard!$J$30,IF(R173&lt;=Dashboard!$K$30,"TIER 5","TIER 6"),IF(R173&gt;Dashboard!$J$31,IF(R173&lt;=Dashboard!$K$31,"TIER 6","TIER 6"),"TIER 6")))))))</f>
        <v>TIER 1</v>
      </c>
      <c r="T173" s="14">
        <f>$R173*Dashboard!$K$37</f>
        <v>287141.27608130308</v>
      </c>
      <c r="U173" s="14">
        <f>$R173*Dashboard!$K$38</f>
        <v>430711.91412195453</v>
      </c>
      <c r="V173" s="14">
        <f>$R173*Dashboard!$K$39</f>
        <v>717853.1902032576</v>
      </c>
      <c r="W173" s="14">
        <f>$R173*Dashboard!$K$40</f>
        <v>1435706.3804065152</v>
      </c>
    </row>
    <row r="174" spans="3:23" x14ac:dyDescent="0.55000000000000004">
      <c r="C174" s="1" t="s">
        <v>528</v>
      </c>
      <c r="D174" s="1" t="s">
        <v>547</v>
      </c>
      <c r="E174" s="14">
        <v>192896</v>
      </c>
      <c r="F174" s="14">
        <v>2326842</v>
      </c>
      <c r="G174" s="14">
        <v>2519738</v>
      </c>
      <c r="H174" s="14">
        <f>E174*(1+Dashboard!$K$19)^(Dashboard!$J$36-2011)</f>
        <v>226008.407957813</v>
      </c>
      <c r="I174" s="14">
        <f>F174*(1+Dashboard!$K$20)^(Dashboard!$J$36-2011)</f>
        <v>2426177.4299445557</v>
      </c>
      <c r="J174" s="14">
        <f>G174*(1+Dashboard!$K$18)^(Dashboard!$J$36-2011)</f>
        <v>2728515.1897258875</v>
      </c>
      <c r="K174" s="1" t="str">
        <f>IF(J174&gt;Dashboard!$I$26,"Metro",IF(J174&gt;Dashboard!$H$26,IF(J174&lt;=Dashboard!$I$26,"TIER 1","TIER 6"),IF(J174&gt;Dashboard!$H$27,IF(J174&lt;=Dashboard!$I$27,"TIER 2","TIER 6"),IF(J174&gt;Dashboard!$H$28,IF(J174&lt;=Dashboard!$I$28,"TIER 3","TIER 6"),IF(J174&gt;Dashboard!$H$29,IF(J174&lt;=Dashboard!$I$29,"TIER 4","TIER 6"),IF(J174&gt;Dashboard!$H$30,IF(J174&lt;=Dashboard!$I$30,"TIER 5","TIER 6"),IF(J174&gt;Dashboard!$H$31,IF(J174&lt;=Dashboard!$I$31,"TIER 6","TIER 6"),"TIER 6")))))))</f>
        <v>TIER 1</v>
      </c>
      <c r="L174" s="14">
        <f>$J174*Dashboard!$J$37</f>
        <v>136425.75948629438</v>
      </c>
      <c r="M174" s="14">
        <f>$J174*Dashboard!$J$38</f>
        <v>207367.15441916743</v>
      </c>
      <c r="N174" s="14">
        <f>$J174*Dashboard!$J$39</f>
        <v>818554.55691776623</v>
      </c>
      <c r="O174" s="14">
        <f>$J174*Dashboard!$J$40</f>
        <v>1566167.7189026596</v>
      </c>
      <c r="P174" s="14">
        <f>H174*(1+Dashboard!$L$19)^(Dashboard!$K$36-2019)</f>
        <v>249531.54458801544</v>
      </c>
      <c r="Q174" s="14">
        <f>I174*(1+Dashboard!$L$20)^(Dashboard!$K$36-2019)</f>
        <v>2484495.5715031703</v>
      </c>
      <c r="R174" s="14">
        <f>J174*(1+Dashboard!$L$18)^(Dashboard!$K$36-2019)</f>
        <v>2867696.8862524158</v>
      </c>
      <c r="S174" s="1" t="str">
        <f>IF(R174&gt;Dashboard!$K$26,"Metro",IF(R174&gt;Dashboard!$J$26,IF(R174&lt;=Dashboard!$K$26,"TIER 1","TIER 6"),IF(R174&gt;Dashboard!$J$27,IF(R174&lt;=Dashboard!$K$27,"TIER 2","TIER 6"),IF(R174&gt;Dashboard!$J$28,IF(R174&lt;=Dashboard!$K$28,"TIER 3","TIER 6"),IF(R174&gt;Dashboard!$J$29,IF(R174&lt;=Dashboard!$K$29,"TIER 4","TIER 6"),IF(R174&gt;Dashboard!$J$30,IF(R174&lt;=Dashboard!$K$30,"TIER 5","TIER 6"),IF(R174&gt;Dashboard!$J$31,IF(R174&lt;=Dashboard!$K$31,"TIER 6","TIER 6"),"TIER 6")))))))</f>
        <v>TIER 1</v>
      </c>
      <c r="T174" s="14">
        <f>$R174*Dashboard!$K$37</f>
        <v>286769.68862524157</v>
      </c>
      <c r="U174" s="14">
        <f>$R174*Dashboard!$K$38</f>
        <v>430154.53293786239</v>
      </c>
      <c r="V174" s="14">
        <f>$R174*Dashboard!$K$39</f>
        <v>716924.22156310396</v>
      </c>
      <c r="W174" s="14">
        <f>$R174*Dashboard!$K$40</f>
        <v>1433848.4431262079</v>
      </c>
    </row>
    <row r="175" spans="3:23" x14ac:dyDescent="0.55000000000000004">
      <c r="C175" s="1" t="s">
        <v>611</v>
      </c>
      <c r="D175" s="1" t="s">
        <v>61</v>
      </c>
      <c r="E175" s="14">
        <v>833169</v>
      </c>
      <c r="F175" s="14">
        <v>1664987</v>
      </c>
      <c r="G175" s="14">
        <v>2498156</v>
      </c>
      <c r="H175" s="14">
        <f>E175*(1+Dashboard!$K$19)^(Dashboard!$J$36-2011)</f>
        <v>976190.27481027658</v>
      </c>
      <c r="I175" s="14">
        <f>F175*(1+Dashboard!$K$20)^(Dashboard!$J$36-2011)</f>
        <v>1736067.1160960202</v>
      </c>
      <c r="J175" s="14">
        <f>G175*(1+Dashboard!$K$18)^(Dashboard!$J$36-2011)</f>
        <v>2705144.9763050224</v>
      </c>
      <c r="K175" s="1" t="str">
        <f>IF(J175&gt;Dashboard!$I$26,"Metro",IF(J175&gt;Dashboard!$H$26,IF(J175&lt;=Dashboard!$I$26,"TIER 1","TIER 6"),IF(J175&gt;Dashboard!$H$27,IF(J175&lt;=Dashboard!$I$27,"TIER 2","TIER 6"),IF(J175&gt;Dashboard!$H$28,IF(J175&lt;=Dashboard!$I$28,"TIER 3","TIER 6"),IF(J175&gt;Dashboard!$H$29,IF(J175&lt;=Dashboard!$I$29,"TIER 4","TIER 6"),IF(J175&gt;Dashboard!$H$30,IF(J175&lt;=Dashboard!$I$30,"TIER 5","TIER 6"),IF(J175&gt;Dashboard!$H$31,IF(J175&lt;=Dashboard!$I$31,"TIER 6","TIER 6"),"TIER 6")))))))</f>
        <v>TIER 1</v>
      </c>
      <c r="L175" s="14">
        <f>$J175*Dashboard!$J$37</f>
        <v>135257.24881525114</v>
      </c>
      <c r="M175" s="14">
        <f>$J175*Dashboard!$J$38</f>
        <v>205591.01819918171</v>
      </c>
      <c r="N175" s="14">
        <f>$J175*Dashboard!$J$39</f>
        <v>811543.49289150664</v>
      </c>
      <c r="O175" s="14">
        <f>$J175*Dashboard!$J$40</f>
        <v>1552753.2163990829</v>
      </c>
      <c r="P175" s="14">
        <f>H175*(1+Dashboard!$L$19)^(Dashboard!$K$36-2019)</f>
        <v>1077792.9426885589</v>
      </c>
      <c r="Q175" s="14">
        <f>I175*(1+Dashboard!$L$20)^(Dashboard!$K$36-2019)</f>
        <v>1777797.0434220927</v>
      </c>
      <c r="R175" s="14">
        <f>J175*(1+Dashboard!$L$18)^(Dashboard!$K$36-2019)</f>
        <v>2843134.5570741049</v>
      </c>
      <c r="S175" s="1" t="str">
        <f>IF(R175&gt;Dashboard!$K$26,"Metro",IF(R175&gt;Dashboard!$J$26,IF(R175&lt;=Dashboard!$K$26,"TIER 1","TIER 6"),IF(R175&gt;Dashboard!$J$27,IF(R175&lt;=Dashboard!$K$27,"TIER 2","TIER 6"),IF(R175&gt;Dashboard!$J$28,IF(R175&lt;=Dashboard!$K$28,"TIER 3","TIER 6"),IF(R175&gt;Dashboard!$J$29,IF(R175&lt;=Dashboard!$K$29,"TIER 4","TIER 6"),IF(R175&gt;Dashboard!$J$30,IF(R175&lt;=Dashboard!$K$30,"TIER 5","TIER 6"),IF(R175&gt;Dashboard!$J$31,IF(R175&lt;=Dashboard!$K$31,"TIER 6","TIER 6"),"TIER 6")))))))</f>
        <v>TIER 1</v>
      </c>
      <c r="T175" s="14">
        <f>$R175*Dashboard!$K$37</f>
        <v>284313.45570741053</v>
      </c>
      <c r="U175" s="14">
        <f>$R175*Dashboard!$K$38</f>
        <v>426470.1835611157</v>
      </c>
      <c r="V175" s="14">
        <f>$R175*Dashboard!$K$39</f>
        <v>710783.63926852623</v>
      </c>
      <c r="W175" s="14">
        <f>$R175*Dashboard!$K$40</f>
        <v>1421567.2785370525</v>
      </c>
    </row>
    <row r="176" spans="3:23" x14ac:dyDescent="0.55000000000000004">
      <c r="C176" s="1" t="s">
        <v>611</v>
      </c>
      <c r="D176" s="1" t="s">
        <v>637</v>
      </c>
      <c r="E176" s="14">
        <v>347567</v>
      </c>
      <c r="F176" s="14">
        <v>2149403</v>
      </c>
      <c r="G176" s="14">
        <v>2496970</v>
      </c>
      <c r="H176" s="14">
        <f>E176*(1+Dashboard!$K$19)^(Dashboard!$J$36-2011)</f>
        <v>407230.13607681444</v>
      </c>
      <c r="I176" s="14">
        <f>F176*(1+Dashboard!$K$20)^(Dashboard!$J$36-2011)</f>
        <v>2241163.3649620893</v>
      </c>
      <c r="J176" s="14">
        <f>G176*(1+Dashboard!$K$18)^(Dashboard!$J$36-2011)</f>
        <v>2703860.7082521473</v>
      </c>
      <c r="K176" s="1" t="str">
        <f>IF(J176&gt;Dashboard!$I$26,"Metro",IF(J176&gt;Dashboard!$H$26,IF(J176&lt;=Dashboard!$I$26,"TIER 1","TIER 6"),IF(J176&gt;Dashboard!$H$27,IF(J176&lt;=Dashboard!$I$27,"TIER 2","TIER 6"),IF(J176&gt;Dashboard!$H$28,IF(J176&lt;=Dashboard!$I$28,"TIER 3","TIER 6"),IF(J176&gt;Dashboard!$H$29,IF(J176&lt;=Dashboard!$I$29,"TIER 4","TIER 6"),IF(J176&gt;Dashboard!$H$30,IF(J176&lt;=Dashboard!$I$30,"TIER 5","TIER 6"),IF(J176&gt;Dashboard!$H$31,IF(J176&lt;=Dashboard!$I$31,"TIER 6","TIER 6"),"TIER 6")))))))</f>
        <v>TIER 1</v>
      </c>
      <c r="L176" s="14">
        <f>$J176*Dashboard!$J$37</f>
        <v>135193.03541260737</v>
      </c>
      <c r="M176" s="14">
        <f>$J176*Dashboard!$J$38</f>
        <v>205493.4138271632</v>
      </c>
      <c r="N176" s="14">
        <f>$J176*Dashboard!$J$39</f>
        <v>811158.21247564419</v>
      </c>
      <c r="O176" s="14">
        <f>$J176*Dashboard!$J$40</f>
        <v>1552016.0465367327</v>
      </c>
      <c r="P176" s="14">
        <f>H176*(1+Dashboard!$L$19)^(Dashboard!$K$36-2019)</f>
        <v>449614.97572693462</v>
      </c>
      <c r="Q176" s="14">
        <f>I176*(1+Dashboard!$L$20)^(Dashboard!$K$36-2019)</f>
        <v>2295034.3146958961</v>
      </c>
      <c r="R176" s="14">
        <f>J176*(1+Dashboard!$L$18)^(Dashboard!$K$36-2019)</f>
        <v>2841784.7784435106</v>
      </c>
      <c r="S176" s="1" t="str">
        <f>IF(R176&gt;Dashboard!$K$26,"Metro",IF(R176&gt;Dashboard!$J$26,IF(R176&lt;=Dashboard!$K$26,"TIER 1","TIER 6"),IF(R176&gt;Dashboard!$J$27,IF(R176&lt;=Dashboard!$K$27,"TIER 2","TIER 6"),IF(R176&gt;Dashboard!$J$28,IF(R176&lt;=Dashboard!$K$28,"TIER 3","TIER 6"),IF(R176&gt;Dashboard!$J$29,IF(R176&lt;=Dashboard!$K$29,"TIER 4","TIER 6"),IF(R176&gt;Dashboard!$J$30,IF(R176&lt;=Dashboard!$K$30,"TIER 5","TIER 6"),IF(R176&gt;Dashboard!$J$31,IF(R176&lt;=Dashboard!$K$31,"TIER 6","TIER 6"),"TIER 6")))))))</f>
        <v>TIER 1</v>
      </c>
      <c r="T176" s="14">
        <f>$R176*Dashboard!$K$37</f>
        <v>284178.47784435109</v>
      </c>
      <c r="U176" s="14">
        <f>$R176*Dashboard!$K$38</f>
        <v>426267.71676652657</v>
      </c>
      <c r="V176" s="14">
        <f>$R176*Dashboard!$K$39</f>
        <v>710446.19461087766</v>
      </c>
      <c r="W176" s="14">
        <f>$R176*Dashboard!$K$40</f>
        <v>1420892.3892217553</v>
      </c>
    </row>
    <row r="177" spans="3:23" x14ac:dyDescent="0.55000000000000004">
      <c r="C177" s="1" t="s">
        <v>559</v>
      </c>
      <c r="D177" s="1" t="s">
        <v>560</v>
      </c>
      <c r="E177" s="14">
        <v>1334611</v>
      </c>
      <c r="F177" s="14">
        <v>1156045</v>
      </c>
      <c r="G177" s="14">
        <v>2490656</v>
      </c>
      <c r="H177" s="14">
        <f>E177*(1+Dashboard!$K$19)^(Dashboard!$J$36-2011)</f>
        <v>1563709.4981388147</v>
      </c>
      <c r="I177" s="14">
        <f>F177*(1+Dashboard!$K$20)^(Dashboard!$J$36-2011)</f>
        <v>1205397.8254648377</v>
      </c>
      <c r="J177" s="14">
        <f>G177*(1+Dashboard!$K$18)^(Dashboard!$J$36-2011)</f>
        <v>2697023.5510128117</v>
      </c>
      <c r="K177" s="1" t="str">
        <f>IF(J177&gt;Dashboard!$I$26,"Metro",IF(J177&gt;Dashboard!$H$26,IF(J177&lt;=Dashboard!$I$26,"TIER 1","TIER 6"),IF(J177&gt;Dashboard!$H$27,IF(J177&lt;=Dashboard!$I$27,"TIER 2","TIER 6"),IF(J177&gt;Dashboard!$H$28,IF(J177&lt;=Dashboard!$I$28,"TIER 3","TIER 6"),IF(J177&gt;Dashboard!$H$29,IF(J177&lt;=Dashboard!$I$29,"TIER 4","TIER 6"),IF(J177&gt;Dashboard!$H$30,IF(J177&lt;=Dashboard!$I$30,"TIER 5","TIER 6"),IF(J177&gt;Dashboard!$H$31,IF(J177&lt;=Dashboard!$I$31,"TIER 6","TIER 6"),"TIER 6")))))))</f>
        <v>TIER 1</v>
      </c>
      <c r="L177" s="14">
        <f>$J177*Dashboard!$J$37</f>
        <v>134851.1775506406</v>
      </c>
      <c r="M177" s="14">
        <f>$J177*Dashboard!$J$38</f>
        <v>204973.78987697369</v>
      </c>
      <c r="N177" s="14">
        <f>$J177*Dashboard!$J$39</f>
        <v>809107.06530384347</v>
      </c>
      <c r="O177" s="14">
        <f>$J177*Dashboard!$J$40</f>
        <v>1548091.5182813541</v>
      </c>
      <c r="P177" s="14">
        <f>H177*(1+Dashboard!$L$19)^(Dashboard!$K$36-2019)</f>
        <v>1726461.6386765714</v>
      </c>
      <c r="Q177" s="14">
        <f>I177*(1+Dashboard!$L$20)^(Dashboard!$K$36-2019)</f>
        <v>1234372.0299695393</v>
      </c>
      <c r="R177" s="14">
        <f>J177*(1+Dashboard!$L$18)^(Dashboard!$K$36-2019)</f>
        <v>2834598.8574708551</v>
      </c>
      <c r="S177" s="1" t="str">
        <f>IF(R177&gt;Dashboard!$K$26,"Metro",IF(R177&gt;Dashboard!$J$26,IF(R177&lt;=Dashboard!$K$26,"TIER 1","TIER 6"),IF(R177&gt;Dashboard!$J$27,IF(R177&lt;=Dashboard!$K$27,"TIER 2","TIER 6"),IF(R177&gt;Dashboard!$J$28,IF(R177&lt;=Dashboard!$K$28,"TIER 3","TIER 6"),IF(R177&gt;Dashboard!$J$29,IF(R177&lt;=Dashboard!$K$29,"TIER 4","TIER 6"),IF(R177&gt;Dashboard!$J$30,IF(R177&lt;=Dashboard!$K$30,"TIER 5","TIER 6"),IF(R177&gt;Dashboard!$J$31,IF(R177&lt;=Dashboard!$K$31,"TIER 6","TIER 6"),"TIER 6")))))))</f>
        <v>TIER 1</v>
      </c>
      <c r="T177" s="14">
        <f>$R177*Dashboard!$K$37</f>
        <v>283459.8857470855</v>
      </c>
      <c r="U177" s="14">
        <f>$R177*Dashboard!$K$38</f>
        <v>425189.82862062828</v>
      </c>
      <c r="V177" s="14">
        <f>$R177*Dashboard!$K$39</f>
        <v>708649.71436771378</v>
      </c>
      <c r="W177" s="14">
        <f>$R177*Dashboard!$K$40</f>
        <v>1417299.4287354276</v>
      </c>
    </row>
    <row r="178" spans="3:23" x14ac:dyDescent="0.55000000000000004">
      <c r="C178" s="1" t="s">
        <v>588</v>
      </c>
      <c r="D178" s="1" t="s">
        <v>42</v>
      </c>
      <c r="E178" s="14">
        <v>1521111</v>
      </c>
      <c r="F178" s="14">
        <v>957941</v>
      </c>
      <c r="G178" s="14">
        <v>2479052</v>
      </c>
      <c r="H178" s="14">
        <f>E178*(1+Dashboard!$K$19)^(Dashboard!$J$36-2011)</f>
        <v>1782223.9726957371</v>
      </c>
      <c r="I178" s="14">
        <f>F178*(1+Dashboard!$K$20)^(Dashboard!$J$36-2011)</f>
        <v>998836.54903019522</v>
      </c>
      <c r="J178" s="14">
        <f>G178*(1+Dashboard!$K$18)^(Dashboard!$J$36-2011)</f>
        <v>2684458.0818007034</v>
      </c>
      <c r="K178" s="1" t="str">
        <f>IF(J178&gt;Dashboard!$I$26,"Metro",IF(J178&gt;Dashboard!$H$26,IF(J178&lt;=Dashboard!$I$26,"TIER 1","TIER 6"),IF(J178&gt;Dashboard!$H$27,IF(J178&lt;=Dashboard!$I$27,"TIER 2","TIER 6"),IF(J178&gt;Dashboard!$H$28,IF(J178&lt;=Dashboard!$I$28,"TIER 3","TIER 6"),IF(J178&gt;Dashboard!$H$29,IF(J178&lt;=Dashboard!$I$29,"TIER 4","TIER 6"),IF(J178&gt;Dashboard!$H$30,IF(J178&lt;=Dashboard!$I$30,"TIER 5","TIER 6"),IF(J178&gt;Dashboard!$H$31,IF(J178&lt;=Dashboard!$I$31,"TIER 6","TIER 6"),"TIER 6")))))))</f>
        <v>TIER 1</v>
      </c>
      <c r="L178" s="14">
        <f>$J178*Dashboard!$J$37</f>
        <v>134222.90409003518</v>
      </c>
      <c r="M178" s="14">
        <f>$J178*Dashboard!$J$38</f>
        <v>204018.81421685347</v>
      </c>
      <c r="N178" s="14">
        <f>$J178*Dashboard!$J$39</f>
        <v>805337.42454021098</v>
      </c>
      <c r="O178" s="14">
        <f>$J178*Dashboard!$J$40</f>
        <v>1540878.9389536039</v>
      </c>
      <c r="P178" s="14">
        <f>H178*(1+Dashboard!$L$19)^(Dashboard!$K$36-2019)</f>
        <v>1967719.2752562044</v>
      </c>
      <c r="Q178" s="14">
        <f>I178*(1+Dashboard!$L$20)^(Dashboard!$K$36-2019)</f>
        <v>1022845.6303699685</v>
      </c>
      <c r="R178" s="14">
        <f>J178*(1+Dashboard!$L$18)^(Dashboard!$K$36-2019)</f>
        <v>2821392.4230447072</v>
      </c>
      <c r="S178" s="1" t="str">
        <f>IF(R178&gt;Dashboard!$K$26,"Metro",IF(R178&gt;Dashboard!$J$26,IF(R178&lt;=Dashboard!$K$26,"TIER 1","TIER 6"),IF(R178&gt;Dashboard!$J$27,IF(R178&lt;=Dashboard!$K$27,"TIER 2","TIER 6"),IF(R178&gt;Dashboard!$J$28,IF(R178&lt;=Dashboard!$K$28,"TIER 3","TIER 6"),IF(R178&gt;Dashboard!$J$29,IF(R178&lt;=Dashboard!$K$29,"TIER 4","TIER 6"),IF(R178&gt;Dashboard!$J$30,IF(R178&lt;=Dashboard!$K$30,"TIER 5","TIER 6"),IF(R178&gt;Dashboard!$J$31,IF(R178&lt;=Dashboard!$K$31,"TIER 6","TIER 6"),"TIER 6")))))))</f>
        <v>TIER 1</v>
      </c>
      <c r="T178" s="14">
        <f>$R178*Dashboard!$K$37</f>
        <v>282139.24230447074</v>
      </c>
      <c r="U178" s="14">
        <f>$R178*Dashboard!$K$38</f>
        <v>423208.86345670605</v>
      </c>
      <c r="V178" s="14">
        <f>$R178*Dashboard!$K$39</f>
        <v>705348.10576117679</v>
      </c>
      <c r="W178" s="14">
        <f>$R178*Dashboard!$K$40</f>
        <v>1410696.2115223536</v>
      </c>
    </row>
    <row r="179" spans="3:23" x14ac:dyDescent="0.55000000000000004">
      <c r="C179" s="1" t="s">
        <v>611</v>
      </c>
      <c r="D179" s="1" t="s">
        <v>122</v>
      </c>
      <c r="E179" s="14">
        <v>340253</v>
      </c>
      <c r="F179" s="14">
        <v>2130743</v>
      </c>
      <c r="G179" s="14">
        <v>2470996</v>
      </c>
      <c r="H179" s="14">
        <f>E179*(1+Dashboard!$K$19)^(Dashboard!$J$36-2011)</f>
        <v>398660.61936416384</v>
      </c>
      <c r="I179" s="14">
        <f>F179*(1+Dashboard!$K$20)^(Dashboard!$J$36-2011)</f>
        <v>2221706.7491528657</v>
      </c>
      <c r="J179" s="14">
        <f>G179*(1+Dashboard!$K$18)^(Dashboard!$J$36-2011)</f>
        <v>2675734.5881801639</v>
      </c>
      <c r="K179" s="1" t="str">
        <f>IF(J179&gt;Dashboard!$I$26,"Metro",IF(J179&gt;Dashboard!$H$26,IF(J179&lt;=Dashboard!$I$26,"TIER 1","TIER 6"),IF(J179&gt;Dashboard!$H$27,IF(J179&lt;=Dashboard!$I$27,"TIER 2","TIER 6"),IF(J179&gt;Dashboard!$H$28,IF(J179&lt;=Dashboard!$I$28,"TIER 3","TIER 6"),IF(J179&gt;Dashboard!$H$29,IF(J179&lt;=Dashboard!$I$29,"TIER 4","TIER 6"),IF(J179&gt;Dashboard!$H$30,IF(J179&lt;=Dashboard!$I$30,"TIER 5","TIER 6"),IF(J179&gt;Dashboard!$H$31,IF(J179&lt;=Dashboard!$I$31,"TIER 6","TIER 6"),"TIER 6")))))))</f>
        <v>TIER 1</v>
      </c>
      <c r="L179" s="14">
        <f>$J179*Dashboard!$J$37</f>
        <v>133786.7294090082</v>
      </c>
      <c r="M179" s="14">
        <f>$J179*Dashboard!$J$38</f>
        <v>203355.82870169246</v>
      </c>
      <c r="N179" s="14">
        <f>$J179*Dashboard!$J$39</f>
        <v>802720.37645404914</v>
      </c>
      <c r="O179" s="14">
        <f>$J179*Dashboard!$J$40</f>
        <v>1535871.6536154142</v>
      </c>
      <c r="P179" s="14">
        <f>H179*(1+Dashboard!$L$19)^(Dashboard!$K$36-2019)</f>
        <v>440153.53683179547</v>
      </c>
      <c r="Q179" s="14">
        <f>I179*(1+Dashboard!$L$20)^(Dashboard!$K$36-2019)</f>
        <v>2275110.0192928351</v>
      </c>
      <c r="R179" s="14">
        <f>J179*(1+Dashboard!$L$18)^(Dashboard!$K$36-2019)</f>
        <v>2812223.9435775368</v>
      </c>
      <c r="S179" s="1" t="str">
        <f>IF(R179&gt;Dashboard!$K$26,"Metro",IF(R179&gt;Dashboard!$J$26,IF(R179&lt;=Dashboard!$K$26,"TIER 1","TIER 6"),IF(R179&gt;Dashboard!$J$27,IF(R179&lt;=Dashboard!$K$27,"TIER 2","TIER 6"),IF(R179&gt;Dashboard!$J$28,IF(R179&lt;=Dashboard!$K$28,"TIER 3","TIER 6"),IF(R179&gt;Dashboard!$J$29,IF(R179&lt;=Dashboard!$K$29,"TIER 4","TIER 6"),IF(R179&gt;Dashboard!$J$30,IF(R179&lt;=Dashboard!$K$30,"TIER 5","TIER 6"),IF(R179&gt;Dashboard!$J$31,IF(R179&lt;=Dashboard!$K$31,"TIER 6","TIER 6"),"TIER 6")))))))</f>
        <v>TIER 1</v>
      </c>
      <c r="T179" s="14">
        <f>$R179*Dashboard!$K$37</f>
        <v>281222.39435775368</v>
      </c>
      <c r="U179" s="14">
        <f>$R179*Dashboard!$K$38</f>
        <v>421833.59153663053</v>
      </c>
      <c r="V179" s="14">
        <f>$R179*Dashboard!$K$39</f>
        <v>703055.98589438421</v>
      </c>
      <c r="W179" s="14">
        <f>$R179*Dashboard!$K$40</f>
        <v>1406111.9717887684</v>
      </c>
    </row>
    <row r="180" spans="3:23" x14ac:dyDescent="0.55000000000000004">
      <c r="C180" s="1" t="s">
        <v>588</v>
      </c>
      <c r="D180" s="1" t="s">
        <v>188</v>
      </c>
      <c r="E180" s="14">
        <v>494945</v>
      </c>
      <c r="F180" s="14">
        <v>1969930</v>
      </c>
      <c r="G180" s="14">
        <v>2464875</v>
      </c>
      <c r="H180" s="14">
        <f>E180*(1+Dashboard!$K$19)^(Dashboard!$J$36-2011)</f>
        <v>579906.95233016636</v>
      </c>
      <c r="I180" s="14">
        <f>F180*(1+Dashboard!$K$20)^(Dashboard!$J$36-2011)</f>
        <v>2054028.466294952</v>
      </c>
      <c r="J180" s="14">
        <f>G180*(1+Dashboard!$K$18)^(Dashboard!$J$36-2011)</f>
        <v>2669106.4222850143</v>
      </c>
      <c r="K180" s="1" t="str">
        <f>IF(J180&gt;Dashboard!$I$26,"Metro",IF(J180&gt;Dashboard!$H$26,IF(J180&lt;=Dashboard!$I$26,"TIER 1","TIER 6"),IF(J180&gt;Dashboard!$H$27,IF(J180&lt;=Dashboard!$I$27,"TIER 2","TIER 6"),IF(J180&gt;Dashboard!$H$28,IF(J180&lt;=Dashboard!$I$28,"TIER 3","TIER 6"),IF(J180&gt;Dashboard!$H$29,IF(J180&lt;=Dashboard!$I$29,"TIER 4","TIER 6"),IF(J180&gt;Dashboard!$H$30,IF(J180&lt;=Dashboard!$I$30,"TIER 5","TIER 6"),IF(J180&gt;Dashboard!$H$31,IF(J180&lt;=Dashboard!$I$31,"TIER 6","TIER 6"),"TIER 6")))))))</f>
        <v>TIER 1</v>
      </c>
      <c r="L180" s="14">
        <f>$J180*Dashboard!$J$37</f>
        <v>133455.32111425072</v>
      </c>
      <c r="M180" s="14">
        <f>$J180*Dashboard!$J$38</f>
        <v>202852.08809366109</v>
      </c>
      <c r="N180" s="14">
        <f>$J180*Dashboard!$J$39</f>
        <v>800731.92668550427</v>
      </c>
      <c r="O180" s="14">
        <f>$J180*Dashboard!$J$40</f>
        <v>1532067.0863915985</v>
      </c>
      <c r="P180" s="14">
        <f>H180*(1+Dashboard!$L$19)^(Dashboard!$K$36-2019)</f>
        <v>640264.13370995421</v>
      </c>
      <c r="Q180" s="14">
        <f>I180*(1+Dashboard!$L$20)^(Dashboard!$K$36-2019)</f>
        <v>2103401.24562443</v>
      </c>
      <c r="R180" s="14">
        <f>J180*(1+Dashboard!$L$18)^(Dashboard!$K$36-2019)</f>
        <v>2805257.6746080043</v>
      </c>
      <c r="S180" s="1" t="str">
        <f>IF(R180&gt;Dashboard!$K$26,"Metro",IF(R180&gt;Dashboard!$J$26,IF(R180&lt;=Dashboard!$K$26,"TIER 1","TIER 6"),IF(R180&gt;Dashboard!$J$27,IF(R180&lt;=Dashboard!$K$27,"TIER 2","TIER 6"),IF(R180&gt;Dashboard!$J$28,IF(R180&lt;=Dashboard!$K$28,"TIER 3","TIER 6"),IF(R180&gt;Dashboard!$J$29,IF(R180&lt;=Dashboard!$K$29,"TIER 4","TIER 6"),IF(R180&gt;Dashboard!$J$30,IF(R180&lt;=Dashboard!$K$30,"TIER 5","TIER 6"),IF(R180&gt;Dashboard!$J$31,IF(R180&lt;=Dashboard!$K$31,"TIER 6","TIER 6"),"TIER 6")))))))</f>
        <v>TIER 1</v>
      </c>
      <c r="T180" s="14">
        <f>$R180*Dashboard!$K$37</f>
        <v>280525.76746080042</v>
      </c>
      <c r="U180" s="14">
        <f>$R180*Dashboard!$K$38</f>
        <v>420788.65119120065</v>
      </c>
      <c r="V180" s="14">
        <f>$R180*Dashboard!$K$39</f>
        <v>701314.41865200107</v>
      </c>
      <c r="W180" s="14">
        <f>$R180*Dashboard!$K$40</f>
        <v>1402628.8373040021</v>
      </c>
    </row>
    <row r="181" spans="3:23" x14ac:dyDescent="0.55000000000000004">
      <c r="C181" s="1" t="s">
        <v>611</v>
      </c>
      <c r="D181" s="1" t="s">
        <v>221</v>
      </c>
      <c r="E181" s="14">
        <v>138097</v>
      </c>
      <c r="F181" s="14">
        <v>2326367</v>
      </c>
      <c r="G181" s="14">
        <v>2464464</v>
      </c>
      <c r="H181" s="14">
        <f>E181*(1+Dashboard!$K$19)^(Dashboard!$J$36-2011)</f>
        <v>161802.64553826986</v>
      </c>
      <c r="I181" s="14">
        <f>F181*(1+Dashboard!$K$20)^(Dashboard!$J$36-2011)</f>
        <v>2425682.1516750283</v>
      </c>
      <c r="J181" s="14">
        <f>G181*(1+Dashboard!$K$18)^(Dashboard!$J$36-2011)</f>
        <v>2668661.3681790009</v>
      </c>
      <c r="K181" s="1" t="str">
        <f>IF(J181&gt;Dashboard!$I$26,"Metro",IF(J181&gt;Dashboard!$H$26,IF(J181&lt;=Dashboard!$I$26,"TIER 1","TIER 6"),IF(J181&gt;Dashboard!$H$27,IF(J181&lt;=Dashboard!$I$27,"TIER 2","TIER 6"),IF(J181&gt;Dashboard!$H$28,IF(J181&lt;=Dashboard!$I$28,"TIER 3","TIER 6"),IF(J181&gt;Dashboard!$H$29,IF(J181&lt;=Dashboard!$I$29,"TIER 4","TIER 6"),IF(J181&gt;Dashboard!$H$30,IF(J181&lt;=Dashboard!$I$30,"TIER 5","TIER 6"),IF(J181&gt;Dashboard!$H$31,IF(J181&lt;=Dashboard!$I$31,"TIER 6","TIER 6"),"TIER 6")))))))</f>
        <v>TIER 1</v>
      </c>
      <c r="L181" s="14">
        <f>$J181*Dashboard!$J$37</f>
        <v>133433.06840895006</v>
      </c>
      <c r="M181" s="14">
        <f>$J181*Dashboard!$J$38</f>
        <v>202818.26398160408</v>
      </c>
      <c r="N181" s="14">
        <f>$J181*Dashboard!$J$39</f>
        <v>800598.41045370023</v>
      </c>
      <c r="O181" s="14">
        <f>$J181*Dashboard!$J$40</f>
        <v>1531811.6253347467</v>
      </c>
      <c r="P181" s="14">
        <f>H181*(1+Dashboard!$L$19)^(Dashboard!$K$36-2019)</f>
        <v>178643.19484577788</v>
      </c>
      <c r="Q181" s="14">
        <f>I181*(1+Dashboard!$L$20)^(Dashboard!$K$36-2019)</f>
        <v>2483988.3882064684</v>
      </c>
      <c r="R181" s="14">
        <f>J181*(1+Dashboard!$L$18)^(Dashboard!$K$36-2019)</f>
        <v>2804789.918269746</v>
      </c>
      <c r="S181" s="1" t="str">
        <f>IF(R181&gt;Dashboard!$K$26,"Metro",IF(R181&gt;Dashboard!$J$26,IF(R181&lt;=Dashboard!$K$26,"TIER 1","TIER 6"),IF(R181&gt;Dashboard!$J$27,IF(R181&lt;=Dashboard!$K$27,"TIER 2","TIER 6"),IF(R181&gt;Dashboard!$J$28,IF(R181&lt;=Dashboard!$K$28,"TIER 3","TIER 6"),IF(R181&gt;Dashboard!$J$29,IF(R181&lt;=Dashboard!$K$29,"TIER 4","TIER 6"),IF(R181&gt;Dashboard!$J$30,IF(R181&lt;=Dashboard!$K$30,"TIER 5","TIER 6"),IF(R181&gt;Dashboard!$J$31,IF(R181&lt;=Dashboard!$K$31,"TIER 6","TIER 6"),"TIER 6")))))))</f>
        <v>TIER 1</v>
      </c>
      <c r="T181" s="14">
        <f>$R181*Dashboard!$K$37</f>
        <v>280478.99182697461</v>
      </c>
      <c r="U181" s="14">
        <f>$R181*Dashboard!$K$38</f>
        <v>420718.48774046189</v>
      </c>
      <c r="V181" s="14">
        <f>$R181*Dashboard!$K$39</f>
        <v>701197.4795674365</v>
      </c>
      <c r="W181" s="14">
        <f>$R181*Dashboard!$K$40</f>
        <v>1402394.959134873</v>
      </c>
    </row>
    <row r="182" spans="3:23" x14ac:dyDescent="0.55000000000000004">
      <c r="C182" s="1" t="s">
        <v>443</v>
      </c>
      <c r="D182" s="1" t="s">
        <v>29</v>
      </c>
      <c r="E182" s="14">
        <v>1440034</v>
      </c>
      <c r="F182" s="14">
        <v>1023255</v>
      </c>
      <c r="G182" s="14">
        <v>2463289</v>
      </c>
      <c r="H182" s="14">
        <f>E182*(1+Dashboard!$K$19)^(Dashboard!$J$36-2011)</f>
        <v>1687229.3450622165</v>
      </c>
      <c r="I182" s="14">
        <f>F182*(1+Dashboard!$K$20)^(Dashboard!$J$36-2011)</f>
        <v>1066938.8751268527</v>
      </c>
      <c r="J182" s="14">
        <f>G182*(1+Dashboard!$K$18)^(Dashboard!$J$36-2011)</f>
        <v>2667389.0115498882</v>
      </c>
      <c r="K182" s="1" t="str">
        <f>IF(J182&gt;Dashboard!$I$26,"Metro",IF(J182&gt;Dashboard!$H$26,IF(J182&lt;=Dashboard!$I$26,"TIER 1","TIER 6"),IF(J182&gt;Dashboard!$H$27,IF(J182&lt;=Dashboard!$I$27,"TIER 2","TIER 6"),IF(J182&gt;Dashboard!$H$28,IF(J182&lt;=Dashboard!$I$28,"TIER 3","TIER 6"),IF(J182&gt;Dashboard!$H$29,IF(J182&lt;=Dashboard!$I$29,"TIER 4","TIER 6"),IF(J182&gt;Dashboard!$H$30,IF(J182&lt;=Dashboard!$I$30,"TIER 5","TIER 6"),IF(J182&gt;Dashboard!$H$31,IF(J182&lt;=Dashboard!$I$31,"TIER 6","TIER 6"),"TIER 6")))))))</f>
        <v>TIER 1</v>
      </c>
      <c r="L182" s="14">
        <f>$J182*Dashboard!$J$37</f>
        <v>133369.45057749443</v>
      </c>
      <c r="M182" s="14">
        <f>$J182*Dashboard!$J$38</f>
        <v>202721.5648777915</v>
      </c>
      <c r="N182" s="14">
        <f>$J182*Dashboard!$J$39</f>
        <v>800216.70346496638</v>
      </c>
      <c r="O182" s="14">
        <f>$J182*Dashboard!$J$40</f>
        <v>1531081.2926296359</v>
      </c>
      <c r="P182" s="14">
        <f>H182*(1+Dashboard!$L$19)^(Dashboard!$K$36-2019)</f>
        <v>1862837.5304789019</v>
      </c>
      <c r="Q182" s="14">
        <f>I182*(1+Dashboard!$L$20)^(Dashboard!$K$36-2019)</f>
        <v>1092584.9352979171</v>
      </c>
      <c r="R182" s="14">
        <f>J182*(1+Dashboard!$L$18)^(Dashboard!$K$36-2019)</f>
        <v>2803452.6586652375</v>
      </c>
      <c r="S182" s="1" t="str">
        <f>IF(R182&gt;Dashboard!$K$26,"Metro",IF(R182&gt;Dashboard!$J$26,IF(R182&lt;=Dashboard!$K$26,"TIER 1","TIER 6"),IF(R182&gt;Dashboard!$J$27,IF(R182&lt;=Dashboard!$K$27,"TIER 2","TIER 6"),IF(R182&gt;Dashboard!$J$28,IF(R182&lt;=Dashboard!$K$28,"TIER 3","TIER 6"),IF(R182&gt;Dashboard!$J$29,IF(R182&lt;=Dashboard!$K$29,"TIER 4","TIER 6"),IF(R182&gt;Dashboard!$J$30,IF(R182&lt;=Dashboard!$K$30,"TIER 5","TIER 6"),IF(R182&gt;Dashboard!$J$31,IF(R182&lt;=Dashboard!$K$31,"TIER 6","TIER 6"),"TIER 6")))))))</f>
        <v>TIER 1</v>
      </c>
      <c r="T182" s="14">
        <f>$R182*Dashboard!$K$37</f>
        <v>280345.26586652378</v>
      </c>
      <c r="U182" s="14">
        <f>$R182*Dashboard!$K$38</f>
        <v>420517.89879978559</v>
      </c>
      <c r="V182" s="14">
        <f>$R182*Dashboard!$K$39</f>
        <v>700863.16466630937</v>
      </c>
      <c r="W182" s="14">
        <f>$R182*Dashboard!$K$40</f>
        <v>1401726.3293326187</v>
      </c>
    </row>
    <row r="183" spans="3:23" x14ac:dyDescent="0.55000000000000004">
      <c r="C183" s="1" t="s">
        <v>469</v>
      </c>
      <c r="D183" s="1" t="s">
        <v>86</v>
      </c>
      <c r="E183" s="14">
        <v>624980</v>
      </c>
      <c r="F183" s="14">
        <v>1829216</v>
      </c>
      <c r="G183" s="14">
        <v>2454196</v>
      </c>
      <c r="H183" s="14">
        <f>E183*(1+Dashboard!$K$19)^(Dashboard!$J$36-2011)</f>
        <v>732263.67993879586</v>
      </c>
      <c r="I183" s="14">
        <f>F183*(1+Dashboard!$K$20)^(Dashboard!$J$36-2011)</f>
        <v>1907307.2317301563</v>
      </c>
      <c r="J183" s="14">
        <f>G183*(1+Dashboard!$K$18)^(Dashboard!$J$36-2011)</f>
        <v>2657542.5955256121</v>
      </c>
      <c r="K183" s="1" t="str">
        <f>IF(J183&gt;Dashboard!$I$26,"Metro",IF(J183&gt;Dashboard!$H$26,IF(J183&lt;=Dashboard!$I$26,"TIER 1","TIER 6"),IF(J183&gt;Dashboard!$H$27,IF(J183&lt;=Dashboard!$I$27,"TIER 2","TIER 6"),IF(J183&gt;Dashboard!$H$28,IF(J183&lt;=Dashboard!$I$28,"TIER 3","TIER 6"),IF(J183&gt;Dashboard!$H$29,IF(J183&lt;=Dashboard!$I$29,"TIER 4","TIER 6"),IF(J183&gt;Dashboard!$H$30,IF(J183&lt;=Dashboard!$I$30,"TIER 5","TIER 6"),IF(J183&gt;Dashboard!$H$31,IF(J183&lt;=Dashboard!$I$31,"TIER 6","TIER 6"),"TIER 6")))))))</f>
        <v>TIER 1</v>
      </c>
      <c r="L183" s="14">
        <f>$J183*Dashboard!$J$37</f>
        <v>132877.12977628061</v>
      </c>
      <c r="M183" s="14">
        <f>$J183*Dashboard!$J$38</f>
        <v>201973.23725994653</v>
      </c>
      <c r="N183" s="14">
        <f>$J183*Dashboard!$J$39</f>
        <v>797262.77865768364</v>
      </c>
      <c r="O183" s="14">
        <f>$J183*Dashboard!$J$40</f>
        <v>1525429.4498317016</v>
      </c>
      <c r="P183" s="14">
        <f>H183*(1+Dashboard!$L$19)^(Dashboard!$K$36-2019)</f>
        <v>808478.27190101345</v>
      </c>
      <c r="Q183" s="14">
        <f>I183*(1+Dashboard!$L$20)^(Dashboard!$K$36-2019)</f>
        <v>1953153.2658095148</v>
      </c>
      <c r="R183" s="14">
        <f>J183*(1+Dashboard!$L$18)^(Dashboard!$K$36-2019)</f>
        <v>2793103.9764662576</v>
      </c>
      <c r="S183" s="1" t="str">
        <f>IF(R183&gt;Dashboard!$K$26,"Metro",IF(R183&gt;Dashboard!$J$26,IF(R183&lt;=Dashboard!$K$26,"TIER 1","TIER 6"),IF(R183&gt;Dashboard!$J$27,IF(R183&lt;=Dashboard!$K$27,"TIER 2","TIER 6"),IF(R183&gt;Dashboard!$J$28,IF(R183&lt;=Dashboard!$K$28,"TIER 3","TIER 6"),IF(R183&gt;Dashboard!$J$29,IF(R183&lt;=Dashboard!$K$29,"TIER 4","TIER 6"),IF(R183&gt;Dashboard!$J$30,IF(R183&lt;=Dashboard!$K$30,"TIER 5","TIER 6"),IF(R183&gt;Dashboard!$J$31,IF(R183&lt;=Dashboard!$K$31,"TIER 6","TIER 6"),"TIER 6")))))))</f>
        <v>TIER 1</v>
      </c>
      <c r="T183" s="14">
        <f>$R183*Dashboard!$K$37</f>
        <v>279310.39764662576</v>
      </c>
      <c r="U183" s="14">
        <f>$R183*Dashboard!$K$38</f>
        <v>418965.59646993864</v>
      </c>
      <c r="V183" s="14">
        <f>$R183*Dashboard!$K$39</f>
        <v>698275.9941165644</v>
      </c>
      <c r="W183" s="14">
        <f>$R183*Dashboard!$K$40</f>
        <v>1396551.9882331288</v>
      </c>
    </row>
    <row r="184" spans="3:23" x14ac:dyDescent="0.55000000000000004">
      <c r="C184" s="1" t="s">
        <v>417</v>
      </c>
      <c r="D184" s="1" t="s">
        <v>82</v>
      </c>
      <c r="E184" s="14">
        <v>920239</v>
      </c>
      <c r="F184" s="14">
        <v>1532356</v>
      </c>
      <c r="G184" s="14">
        <v>2452595</v>
      </c>
      <c r="H184" s="14">
        <f>E184*(1+Dashboard!$K$19)^(Dashboard!$J$36-2011)</f>
        <v>1078206.6571141437</v>
      </c>
      <c r="I184" s="14">
        <f>F184*(1+Dashboard!$K$20)^(Dashboard!$J$36-2011)</f>
        <v>1597773.9536419401</v>
      </c>
      <c r="J184" s="14">
        <f>G184*(1+Dashboard!$K$18)^(Dashboard!$J$36-2011)</f>
        <v>2655808.9419399016</v>
      </c>
      <c r="K184" s="1" t="str">
        <f>IF(J184&gt;Dashboard!$I$26,"Metro",IF(J184&gt;Dashboard!$H$26,IF(J184&lt;=Dashboard!$I$26,"TIER 1","TIER 6"),IF(J184&gt;Dashboard!$H$27,IF(J184&lt;=Dashboard!$I$27,"TIER 2","TIER 6"),IF(J184&gt;Dashboard!$H$28,IF(J184&lt;=Dashboard!$I$28,"TIER 3","TIER 6"),IF(J184&gt;Dashboard!$H$29,IF(J184&lt;=Dashboard!$I$29,"TIER 4","TIER 6"),IF(J184&gt;Dashboard!$H$30,IF(J184&lt;=Dashboard!$I$30,"TIER 5","TIER 6"),IF(J184&gt;Dashboard!$H$31,IF(J184&lt;=Dashboard!$I$31,"TIER 6","TIER 6"),"TIER 6")))))))</f>
        <v>TIER 1</v>
      </c>
      <c r="L184" s="14">
        <f>$J184*Dashboard!$J$37</f>
        <v>132790.44709699508</v>
      </c>
      <c r="M184" s="14">
        <f>$J184*Dashboard!$J$38</f>
        <v>201841.47958743252</v>
      </c>
      <c r="N184" s="14">
        <f>$J184*Dashboard!$J$39</f>
        <v>796742.68258197047</v>
      </c>
      <c r="O184" s="14">
        <f>$J184*Dashboard!$J$40</f>
        <v>1524434.3326735038</v>
      </c>
      <c r="P184" s="14">
        <f>H184*(1+Dashboard!$L$19)^(Dashboard!$K$36-2019)</f>
        <v>1190427.2720021708</v>
      </c>
      <c r="Q184" s="14">
        <f>I184*(1+Dashboard!$L$20)^(Dashboard!$K$36-2019)</f>
        <v>1636179.7216855772</v>
      </c>
      <c r="R184" s="14">
        <f>J184*(1+Dashboard!$L$18)^(Dashboard!$K$36-2019)</f>
        <v>2791281.8891242836</v>
      </c>
      <c r="S184" s="1" t="str">
        <f>IF(R184&gt;Dashboard!$K$26,"Metro",IF(R184&gt;Dashboard!$J$26,IF(R184&lt;=Dashboard!$K$26,"TIER 1","TIER 6"),IF(R184&gt;Dashboard!$J$27,IF(R184&lt;=Dashboard!$K$27,"TIER 2","TIER 6"),IF(R184&gt;Dashboard!$J$28,IF(R184&lt;=Dashboard!$K$28,"TIER 3","TIER 6"),IF(R184&gt;Dashboard!$J$29,IF(R184&lt;=Dashboard!$K$29,"TIER 4","TIER 6"),IF(R184&gt;Dashboard!$J$30,IF(R184&lt;=Dashboard!$K$30,"TIER 5","TIER 6"),IF(R184&gt;Dashboard!$J$31,IF(R184&lt;=Dashboard!$K$31,"TIER 6","TIER 6"),"TIER 6")))))))</f>
        <v>TIER 1</v>
      </c>
      <c r="T184" s="14">
        <f>$R184*Dashboard!$K$37</f>
        <v>279128.18891242839</v>
      </c>
      <c r="U184" s="14">
        <f>$R184*Dashboard!$K$38</f>
        <v>418692.2833686425</v>
      </c>
      <c r="V184" s="14">
        <f>$R184*Dashboard!$K$39</f>
        <v>697820.47228107089</v>
      </c>
      <c r="W184" s="14">
        <f>$R184*Dashboard!$K$40</f>
        <v>1395640.9445621418</v>
      </c>
    </row>
    <row r="185" spans="3:23" x14ac:dyDescent="0.55000000000000004">
      <c r="C185" s="1" t="s">
        <v>396</v>
      </c>
      <c r="D185" s="1" t="s">
        <v>190</v>
      </c>
      <c r="E185" s="14">
        <v>208024</v>
      </c>
      <c r="F185" s="14">
        <v>2237450</v>
      </c>
      <c r="G185" s="14">
        <v>2445474</v>
      </c>
      <c r="H185" s="14">
        <f>E185*(1+Dashboard!$K$19)^(Dashboard!$J$36-2011)</f>
        <v>243733.27107361529</v>
      </c>
      <c r="I185" s="14">
        <f>F185*(1+Dashboard!$K$20)^(Dashboard!$J$36-2011)</f>
        <v>2332969.187692781</v>
      </c>
      <c r="J185" s="14">
        <f>G185*(1+Dashboard!$K$18)^(Dashboard!$J$36-2011)</f>
        <v>2648097.9193391236</v>
      </c>
      <c r="K185" s="1" t="str">
        <f>IF(J185&gt;Dashboard!$I$26,"Metro",IF(J185&gt;Dashboard!$H$26,IF(J185&lt;=Dashboard!$I$26,"TIER 1","TIER 6"),IF(J185&gt;Dashboard!$H$27,IF(J185&lt;=Dashboard!$I$27,"TIER 2","TIER 6"),IF(J185&gt;Dashboard!$H$28,IF(J185&lt;=Dashboard!$I$28,"TIER 3","TIER 6"),IF(J185&gt;Dashboard!$H$29,IF(J185&lt;=Dashboard!$I$29,"TIER 4","TIER 6"),IF(J185&gt;Dashboard!$H$30,IF(J185&lt;=Dashboard!$I$30,"TIER 5","TIER 6"),IF(J185&gt;Dashboard!$H$31,IF(J185&lt;=Dashboard!$I$31,"TIER 6","TIER 6"),"TIER 6")))))))</f>
        <v>TIER 1</v>
      </c>
      <c r="L185" s="14">
        <f>$J185*Dashboard!$J$37</f>
        <v>132404.89596695619</v>
      </c>
      <c r="M185" s="14">
        <f>$J185*Dashboard!$J$38</f>
        <v>201255.44186977338</v>
      </c>
      <c r="N185" s="14">
        <f>$J185*Dashboard!$J$39</f>
        <v>794429.37580173707</v>
      </c>
      <c r="O185" s="14">
        <f>$J185*Dashboard!$J$40</f>
        <v>1520008.2057006571</v>
      </c>
      <c r="P185" s="14">
        <f>H185*(1+Dashboard!$L$19)^(Dashboard!$K$36-2019)</f>
        <v>269101.22569352051</v>
      </c>
      <c r="Q185" s="14">
        <f>I185*(1+Dashboard!$L$20)^(Dashboard!$K$36-2019)</f>
        <v>2389046.8783268346</v>
      </c>
      <c r="R185" s="14">
        <f>J185*(1+Dashboard!$L$18)^(Dashboard!$K$36-2019)</f>
        <v>2783177.5268743178</v>
      </c>
      <c r="S185" s="1" t="str">
        <f>IF(R185&gt;Dashboard!$K$26,"Metro",IF(R185&gt;Dashboard!$J$26,IF(R185&lt;=Dashboard!$K$26,"TIER 1","TIER 6"),IF(R185&gt;Dashboard!$J$27,IF(R185&lt;=Dashboard!$K$27,"TIER 2","TIER 6"),IF(R185&gt;Dashboard!$J$28,IF(R185&lt;=Dashboard!$K$28,"TIER 3","TIER 6"),IF(R185&gt;Dashboard!$J$29,IF(R185&lt;=Dashboard!$K$29,"TIER 4","TIER 6"),IF(R185&gt;Dashboard!$J$30,IF(R185&lt;=Dashboard!$K$30,"TIER 5","TIER 6"),IF(R185&gt;Dashboard!$J$31,IF(R185&lt;=Dashboard!$K$31,"TIER 6","TIER 6"),"TIER 6")))))))</f>
        <v>TIER 1</v>
      </c>
      <c r="T185" s="14">
        <f>$R185*Dashboard!$K$37</f>
        <v>278317.75268743181</v>
      </c>
      <c r="U185" s="14">
        <f>$R185*Dashboard!$K$38</f>
        <v>417476.62903114763</v>
      </c>
      <c r="V185" s="14">
        <f>$R185*Dashboard!$K$39</f>
        <v>695794.38171857945</v>
      </c>
      <c r="W185" s="14">
        <f>$R185*Dashboard!$K$40</f>
        <v>1391588.7634371589</v>
      </c>
    </row>
    <row r="186" spans="3:23" x14ac:dyDescent="0.55000000000000004">
      <c r="C186" s="1" t="s">
        <v>341</v>
      </c>
      <c r="D186" s="1" t="s">
        <v>354</v>
      </c>
      <c r="E186" s="14">
        <v>363720</v>
      </c>
      <c r="F186" s="14">
        <v>2064869</v>
      </c>
      <c r="G186" s="14">
        <v>2428589</v>
      </c>
      <c r="H186" s="14">
        <f>E186*(1+Dashboard!$K$19)^(Dashboard!$J$36-2011)</f>
        <v>426155.95005814399</v>
      </c>
      <c r="I186" s="14">
        <f>F186*(1+Dashboard!$K$20)^(Dashboard!$J$36-2011)</f>
        <v>2153020.5160437129</v>
      </c>
      <c r="J186" s="14">
        <f>G186*(1+Dashboard!$K$18)^(Dashboard!$J$36-2011)</f>
        <v>2629813.8838645937</v>
      </c>
      <c r="K186" s="1" t="str">
        <f>IF(J186&gt;Dashboard!$I$26,"Metro",IF(J186&gt;Dashboard!$H$26,IF(J186&lt;=Dashboard!$I$26,"TIER 1","TIER 6"),IF(J186&gt;Dashboard!$H$27,IF(J186&lt;=Dashboard!$I$27,"TIER 2","TIER 6"),IF(J186&gt;Dashboard!$H$28,IF(J186&lt;=Dashboard!$I$28,"TIER 3","TIER 6"),IF(J186&gt;Dashboard!$H$29,IF(J186&lt;=Dashboard!$I$29,"TIER 4","TIER 6"),IF(J186&gt;Dashboard!$H$30,IF(J186&lt;=Dashboard!$I$30,"TIER 5","TIER 6"),IF(J186&gt;Dashboard!$H$31,IF(J186&lt;=Dashboard!$I$31,"TIER 6","TIER 6"),"TIER 6")))))))</f>
        <v>TIER 1</v>
      </c>
      <c r="L186" s="14">
        <f>$J186*Dashboard!$J$37</f>
        <v>131490.69419322969</v>
      </c>
      <c r="M186" s="14">
        <f>$J186*Dashboard!$J$38</f>
        <v>199865.8551737091</v>
      </c>
      <c r="N186" s="14">
        <f>$J186*Dashboard!$J$39</f>
        <v>788944.16515937808</v>
      </c>
      <c r="O186" s="14">
        <f>$J186*Dashboard!$J$40</f>
        <v>1509513.1693382768</v>
      </c>
      <c r="P186" s="14">
        <f>H186*(1+Dashboard!$L$19)^(Dashboard!$K$36-2019)</f>
        <v>470510.60362865473</v>
      </c>
      <c r="Q186" s="14">
        <f>I186*(1+Dashboard!$L$20)^(Dashboard!$K$36-2019)</f>
        <v>2204772.7719519329</v>
      </c>
      <c r="R186" s="14">
        <f>J186*(1+Dashboard!$L$18)^(Dashboard!$K$36-2019)</f>
        <v>2763960.8218342019</v>
      </c>
      <c r="S186" s="1" t="str">
        <f>IF(R186&gt;Dashboard!$K$26,"Metro",IF(R186&gt;Dashboard!$J$26,IF(R186&lt;=Dashboard!$K$26,"TIER 1","TIER 6"),IF(R186&gt;Dashboard!$J$27,IF(R186&lt;=Dashboard!$K$27,"TIER 2","TIER 6"),IF(R186&gt;Dashboard!$J$28,IF(R186&lt;=Dashboard!$K$28,"TIER 3","TIER 6"),IF(R186&gt;Dashboard!$J$29,IF(R186&lt;=Dashboard!$K$29,"TIER 4","TIER 6"),IF(R186&gt;Dashboard!$J$30,IF(R186&lt;=Dashboard!$K$30,"TIER 5","TIER 6"),IF(R186&gt;Dashboard!$J$31,IF(R186&lt;=Dashboard!$K$31,"TIER 6","TIER 6"),"TIER 6")))))))</f>
        <v>TIER 1</v>
      </c>
      <c r="T186" s="14">
        <f>$R186*Dashboard!$K$37</f>
        <v>276396.08218342019</v>
      </c>
      <c r="U186" s="14">
        <f>$R186*Dashboard!$K$38</f>
        <v>414594.12327513029</v>
      </c>
      <c r="V186" s="14">
        <f>$R186*Dashboard!$K$39</f>
        <v>690990.20545855048</v>
      </c>
      <c r="W186" s="14">
        <f>$R186*Dashboard!$K$40</f>
        <v>1381980.410917101</v>
      </c>
    </row>
    <row r="187" spans="3:23" x14ac:dyDescent="0.55000000000000004">
      <c r="C187" s="1" t="s">
        <v>571</v>
      </c>
      <c r="D187" s="1" t="s">
        <v>91</v>
      </c>
      <c r="E187" s="14">
        <v>512654</v>
      </c>
      <c r="F187" s="14">
        <v>1895869</v>
      </c>
      <c r="G187" s="14">
        <v>2408523</v>
      </c>
      <c r="H187" s="14">
        <f>E187*(1+Dashboard!$K$19)^(Dashboard!$J$36-2011)</f>
        <v>600655.86830833543</v>
      </c>
      <c r="I187" s="14">
        <f>F187*(1+Dashboard!$K$20)^(Dashboard!$J$36-2011)</f>
        <v>1976805.7212013341</v>
      </c>
      <c r="J187" s="14">
        <f>G187*(1+Dashboard!$K$18)^(Dashboard!$J$36-2011)</f>
        <v>2608085.2812094605</v>
      </c>
      <c r="K187" s="1" t="str">
        <f>IF(J187&gt;Dashboard!$I$26,"Metro",IF(J187&gt;Dashboard!$H$26,IF(J187&lt;=Dashboard!$I$26,"TIER 1","TIER 6"),IF(J187&gt;Dashboard!$H$27,IF(J187&lt;=Dashboard!$I$27,"TIER 2","TIER 6"),IF(J187&gt;Dashboard!$H$28,IF(J187&lt;=Dashboard!$I$28,"TIER 3","TIER 6"),IF(J187&gt;Dashboard!$H$29,IF(J187&lt;=Dashboard!$I$29,"TIER 4","TIER 6"),IF(J187&gt;Dashboard!$H$30,IF(J187&lt;=Dashboard!$I$30,"TIER 5","TIER 6"),IF(J187&gt;Dashboard!$H$31,IF(J187&lt;=Dashboard!$I$31,"TIER 6","TIER 6"),"TIER 6")))))))</f>
        <v>TIER 1</v>
      </c>
      <c r="L187" s="14">
        <f>$J187*Dashboard!$J$37</f>
        <v>130404.26406047303</v>
      </c>
      <c r="M187" s="14">
        <f>$J187*Dashboard!$J$38</f>
        <v>198214.48137191898</v>
      </c>
      <c r="N187" s="14">
        <f>$J187*Dashboard!$J$39</f>
        <v>782425.58436283807</v>
      </c>
      <c r="O187" s="14">
        <f>$J187*Dashboard!$J$40</f>
        <v>1497040.9514142305</v>
      </c>
      <c r="P187" s="14">
        <f>H187*(1+Dashboard!$L$19)^(Dashboard!$K$36-2019)</f>
        <v>663172.61352866038</v>
      </c>
      <c r="Q187" s="14">
        <f>I187*(1+Dashboard!$L$20)^(Dashboard!$K$36-2019)</f>
        <v>2024322.2937570079</v>
      </c>
      <c r="R187" s="14">
        <f>J187*(1+Dashboard!$L$18)^(Dashboard!$K$36-2019)</f>
        <v>2741123.8420690275</v>
      </c>
      <c r="S187" s="1" t="str">
        <f>IF(R187&gt;Dashboard!$K$26,"Metro",IF(R187&gt;Dashboard!$J$26,IF(R187&lt;=Dashboard!$K$26,"TIER 1","TIER 6"),IF(R187&gt;Dashboard!$J$27,IF(R187&lt;=Dashboard!$K$27,"TIER 2","TIER 6"),IF(R187&gt;Dashboard!$J$28,IF(R187&lt;=Dashboard!$K$28,"TIER 3","TIER 6"),IF(R187&gt;Dashboard!$J$29,IF(R187&lt;=Dashboard!$K$29,"TIER 4","TIER 6"),IF(R187&gt;Dashboard!$J$30,IF(R187&lt;=Dashboard!$K$30,"TIER 5","TIER 6"),IF(R187&gt;Dashboard!$J$31,IF(R187&lt;=Dashboard!$K$31,"TIER 6","TIER 6"),"TIER 6")))))))</f>
        <v>TIER 1</v>
      </c>
      <c r="T187" s="14">
        <f>$R187*Dashboard!$K$37</f>
        <v>274112.38420690276</v>
      </c>
      <c r="U187" s="14">
        <f>$R187*Dashboard!$K$38</f>
        <v>411168.57631035411</v>
      </c>
      <c r="V187" s="14">
        <f>$R187*Dashboard!$K$39</f>
        <v>685280.96051725687</v>
      </c>
      <c r="W187" s="14">
        <f>$R187*Dashboard!$K$40</f>
        <v>1370561.9210345137</v>
      </c>
    </row>
    <row r="188" spans="3:23" x14ac:dyDescent="0.55000000000000004">
      <c r="C188" s="1" t="s">
        <v>588</v>
      </c>
      <c r="D188" s="1" t="s">
        <v>113</v>
      </c>
      <c r="E188" s="14">
        <v>851359</v>
      </c>
      <c r="F188" s="14">
        <v>1554531</v>
      </c>
      <c r="G188" s="14">
        <v>2405890</v>
      </c>
      <c r="H188" s="14">
        <f>E188*(1+Dashboard!$K$19)^(Dashboard!$J$36-2011)</f>
        <v>997502.75895070774</v>
      </c>
      <c r="I188" s="14">
        <f>F188*(1+Dashboard!$K$20)^(Dashboard!$J$36-2011)</f>
        <v>1620895.6286456664</v>
      </c>
      <c r="J188" s="14">
        <f>G188*(1+Dashboard!$K$18)^(Dashboard!$J$36-2011)</f>
        <v>2605234.1195035418</v>
      </c>
      <c r="K188" s="1" t="str">
        <f>IF(J188&gt;Dashboard!$I$26,"Metro",IF(J188&gt;Dashboard!$H$26,IF(J188&lt;=Dashboard!$I$26,"TIER 1","TIER 6"),IF(J188&gt;Dashboard!$H$27,IF(J188&lt;=Dashboard!$I$27,"TIER 2","TIER 6"),IF(J188&gt;Dashboard!$H$28,IF(J188&lt;=Dashboard!$I$28,"TIER 3","TIER 6"),IF(J188&gt;Dashboard!$H$29,IF(J188&lt;=Dashboard!$I$29,"TIER 4","TIER 6"),IF(J188&gt;Dashboard!$H$30,IF(J188&lt;=Dashboard!$I$30,"TIER 5","TIER 6"),IF(J188&gt;Dashboard!$H$31,IF(J188&lt;=Dashboard!$I$31,"TIER 6","TIER 6"),"TIER 6")))))))</f>
        <v>TIER 1</v>
      </c>
      <c r="L188" s="14">
        <f>$J188*Dashboard!$J$37</f>
        <v>130261.7059751771</v>
      </c>
      <c r="M188" s="14">
        <f>$J188*Dashboard!$J$38</f>
        <v>197997.79308226917</v>
      </c>
      <c r="N188" s="14">
        <f>$J188*Dashboard!$J$39</f>
        <v>781570.23585106258</v>
      </c>
      <c r="O188" s="14">
        <f>$J188*Dashboard!$J$40</f>
        <v>1495404.3845950332</v>
      </c>
      <c r="P188" s="14">
        <f>H188*(1+Dashboard!$L$19)^(Dashboard!$K$36-2019)</f>
        <v>1101323.6472965134</v>
      </c>
      <c r="Q188" s="14">
        <f>I188*(1+Dashboard!$L$20)^(Dashboard!$K$36-2019)</f>
        <v>1659857.1734842306</v>
      </c>
      <c r="R188" s="14">
        <f>J188*(1+Dashboard!$L$18)^(Dashboard!$K$36-2019)</f>
        <v>2738127.2424616469</v>
      </c>
      <c r="S188" s="1" t="str">
        <f>IF(R188&gt;Dashboard!$K$26,"Metro",IF(R188&gt;Dashboard!$J$26,IF(R188&lt;=Dashboard!$K$26,"TIER 1","TIER 6"),IF(R188&gt;Dashboard!$J$27,IF(R188&lt;=Dashboard!$K$27,"TIER 2","TIER 6"),IF(R188&gt;Dashboard!$J$28,IF(R188&lt;=Dashboard!$K$28,"TIER 3","TIER 6"),IF(R188&gt;Dashboard!$J$29,IF(R188&lt;=Dashboard!$K$29,"TIER 4","TIER 6"),IF(R188&gt;Dashboard!$J$30,IF(R188&lt;=Dashboard!$K$30,"TIER 5","TIER 6"),IF(R188&gt;Dashboard!$J$31,IF(R188&lt;=Dashboard!$K$31,"TIER 6","TIER 6"),"TIER 6")))))))</f>
        <v>TIER 1</v>
      </c>
      <c r="T188" s="14">
        <f>$R188*Dashboard!$K$37</f>
        <v>273812.72424616473</v>
      </c>
      <c r="U188" s="14">
        <f>$R188*Dashboard!$K$38</f>
        <v>410719.086369247</v>
      </c>
      <c r="V188" s="14">
        <f>$R188*Dashboard!$K$39</f>
        <v>684531.81061541173</v>
      </c>
      <c r="W188" s="14">
        <f>$R188*Dashboard!$K$40</f>
        <v>1369063.6212308235</v>
      </c>
    </row>
    <row r="189" spans="3:23" x14ac:dyDescent="0.55000000000000004">
      <c r="C189" s="1" t="s">
        <v>611</v>
      </c>
      <c r="D189" s="1" t="s">
        <v>613</v>
      </c>
      <c r="E189" s="14">
        <v>280730</v>
      </c>
      <c r="F189" s="14">
        <v>2117158</v>
      </c>
      <c r="G189" s="14">
        <v>2397888</v>
      </c>
      <c r="H189" s="14">
        <f>E189*(1+Dashboard!$K$19)^(Dashboard!$J$36-2011)</f>
        <v>328919.93802876602</v>
      </c>
      <c r="I189" s="14">
        <f>F189*(1+Dashboard!$K$20)^(Dashboard!$J$36-2011)</f>
        <v>2207541.7906443821</v>
      </c>
      <c r="J189" s="14">
        <f>G189*(1+Dashboard!$K$18)^(Dashboard!$J$36-2011)</f>
        <v>2596569.1001451062</v>
      </c>
      <c r="K189" s="1" t="str">
        <f>IF(J189&gt;Dashboard!$I$26,"Metro",IF(J189&gt;Dashboard!$H$26,IF(J189&lt;=Dashboard!$I$26,"TIER 1","TIER 6"),IF(J189&gt;Dashboard!$H$27,IF(J189&lt;=Dashboard!$I$27,"TIER 2","TIER 6"),IF(J189&gt;Dashboard!$H$28,IF(J189&lt;=Dashboard!$I$28,"TIER 3","TIER 6"),IF(J189&gt;Dashboard!$H$29,IF(J189&lt;=Dashboard!$I$29,"TIER 4","TIER 6"),IF(J189&gt;Dashboard!$H$30,IF(J189&lt;=Dashboard!$I$30,"TIER 5","TIER 6"),IF(J189&gt;Dashboard!$H$31,IF(J189&lt;=Dashboard!$I$31,"TIER 6","TIER 6"),"TIER 6")))))))</f>
        <v>TIER 1</v>
      </c>
      <c r="L189" s="14">
        <f>$J189*Dashboard!$J$37</f>
        <v>129828.45500725531</v>
      </c>
      <c r="M189" s="14">
        <f>$J189*Dashboard!$J$38</f>
        <v>197339.25161102807</v>
      </c>
      <c r="N189" s="14">
        <f>$J189*Dashboard!$J$39</f>
        <v>778970.73004353186</v>
      </c>
      <c r="O189" s="14">
        <f>$J189*Dashboard!$J$40</f>
        <v>1490430.6634832912</v>
      </c>
      <c r="P189" s="14">
        <f>H189*(1+Dashboard!$L$19)^(Dashboard!$K$36-2019)</f>
        <v>363154.1893672942</v>
      </c>
      <c r="Q189" s="14">
        <f>I189*(1+Dashboard!$L$20)^(Dashboard!$K$36-2019)</f>
        <v>2260604.5770071661</v>
      </c>
      <c r="R189" s="14">
        <f>J189*(1+Dashboard!$L$18)^(Dashboard!$K$36-2019)</f>
        <v>2729020.22003162</v>
      </c>
      <c r="S189" s="1" t="str">
        <f>IF(R189&gt;Dashboard!$K$26,"Metro",IF(R189&gt;Dashboard!$J$26,IF(R189&lt;=Dashboard!$K$26,"TIER 1","TIER 6"),IF(R189&gt;Dashboard!$J$27,IF(R189&lt;=Dashboard!$K$27,"TIER 2","TIER 6"),IF(R189&gt;Dashboard!$J$28,IF(R189&lt;=Dashboard!$K$28,"TIER 3","TIER 6"),IF(R189&gt;Dashboard!$J$29,IF(R189&lt;=Dashboard!$K$29,"TIER 4","TIER 6"),IF(R189&gt;Dashboard!$J$30,IF(R189&lt;=Dashboard!$K$30,"TIER 5","TIER 6"),IF(R189&gt;Dashboard!$J$31,IF(R189&lt;=Dashboard!$K$31,"TIER 6","TIER 6"),"TIER 6")))))))</f>
        <v>TIER 1</v>
      </c>
      <c r="T189" s="14">
        <f>$R189*Dashboard!$K$37</f>
        <v>272902.02200316201</v>
      </c>
      <c r="U189" s="14">
        <f>$R189*Dashboard!$K$38</f>
        <v>409353.03300474299</v>
      </c>
      <c r="V189" s="14">
        <f>$R189*Dashboard!$K$39</f>
        <v>682255.055007905</v>
      </c>
      <c r="W189" s="14">
        <f>$R189*Dashboard!$K$40</f>
        <v>1364510.11001581</v>
      </c>
    </row>
    <row r="190" spans="3:23" x14ac:dyDescent="0.55000000000000004">
      <c r="C190" s="1" t="s">
        <v>341</v>
      </c>
      <c r="D190" s="1" t="s">
        <v>351</v>
      </c>
      <c r="E190" s="14">
        <v>334827</v>
      </c>
      <c r="F190" s="14">
        <v>2055949</v>
      </c>
      <c r="G190" s="14">
        <v>2390776</v>
      </c>
      <c r="H190" s="14">
        <f>E190*(1+Dashboard!$K$19)^(Dashboard!$J$36-2011)</f>
        <v>392303.19556284556</v>
      </c>
      <c r="I190" s="14">
        <f>F190*(1+Dashboard!$K$20)^(Dashboard!$J$36-2011)</f>
        <v>2143719.7114875349</v>
      </c>
      <c r="J190" s="14">
        <f>G190*(1+Dashboard!$K$18)^(Dashboard!$J$36-2011)</f>
        <v>2588867.8232546793</v>
      </c>
      <c r="K190" s="1" t="str">
        <f>IF(J190&gt;Dashboard!$I$26,"Metro",IF(J190&gt;Dashboard!$H$26,IF(J190&lt;=Dashboard!$I$26,"TIER 1","TIER 6"),IF(J190&gt;Dashboard!$H$27,IF(J190&lt;=Dashboard!$I$27,"TIER 2","TIER 6"),IF(J190&gt;Dashboard!$H$28,IF(J190&lt;=Dashboard!$I$28,"TIER 3","TIER 6"),IF(J190&gt;Dashboard!$H$29,IF(J190&lt;=Dashboard!$I$29,"TIER 4","TIER 6"),IF(J190&gt;Dashboard!$H$30,IF(J190&lt;=Dashboard!$I$30,"TIER 5","TIER 6"),IF(J190&gt;Dashboard!$H$31,IF(J190&lt;=Dashboard!$I$31,"TIER 6","TIER 6"),"TIER 6")))))))</f>
        <v>TIER 1</v>
      </c>
      <c r="L190" s="14">
        <f>$J190*Dashboard!$J$37</f>
        <v>129443.39116273397</v>
      </c>
      <c r="M190" s="14">
        <f>$J190*Dashboard!$J$38</f>
        <v>196753.95456735563</v>
      </c>
      <c r="N190" s="14">
        <f>$J190*Dashboard!$J$39</f>
        <v>776660.34697640373</v>
      </c>
      <c r="O190" s="14">
        <f>$J190*Dashboard!$J$40</f>
        <v>1486010.1305481861</v>
      </c>
      <c r="P190" s="14">
        <f>H190*(1+Dashboard!$L$19)^(Dashboard!$K$36-2019)</f>
        <v>433134.42725495319</v>
      </c>
      <c r="Q190" s="14">
        <f>I190*(1+Dashboard!$L$20)^(Dashboard!$K$36-2019)</f>
        <v>2195248.4035170288</v>
      </c>
      <c r="R190" s="14">
        <f>J190*(1+Dashboard!$L$18)^(Dashboard!$K$36-2019)</f>
        <v>2720926.1006211783</v>
      </c>
      <c r="S190" s="1" t="str">
        <f>IF(R190&gt;Dashboard!$K$26,"Metro",IF(R190&gt;Dashboard!$J$26,IF(R190&lt;=Dashboard!$K$26,"TIER 1","TIER 6"),IF(R190&gt;Dashboard!$J$27,IF(R190&lt;=Dashboard!$K$27,"TIER 2","TIER 6"),IF(R190&gt;Dashboard!$J$28,IF(R190&lt;=Dashboard!$K$28,"TIER 3","TIER 6"),IF(R190&gt;Dashboard!$J$29,IF(R190&lt;=Dashboard!$K$29,"TIER 4","TIER 6"),IF(R190&gt;Dashboard!$J$30,IF(R190&lt;=Dashboard!$K$30,"TIER 5","TIER 6"),IF(R190&gt;Dashboard!$J$31,IF(R190&lt;=Dashboard!$K$31,"TIER 6","TIER 6"),"TIER 6")))))))</f>
        <v>TIER 1</v>
      </c>
      <c r="T190" s="14">
        <f>$R190*Dashboard!$K$37</f>
        <v>272092.61006211786</v>
      </c>
      <c r="U190" s="14">
        <f>$R190*Dashboard!$K$38</f>
        <v>408138.91509317671</v>
      </c>
      <c r="V190" s="14">
        <f>$R190*Dashboard!$K$39</f>
        <v>680231.52515529457</v>
      </c>
      <c r="W190" s="14">
        <f>$R190*Dashboard!$K$40</f>
        <v>1360463.0503105891</v>
      </c>
    </row>
    <row r="191" spans="3:23" x14ac:dyDescent="0.55000000000000004">
      <c r="C191" s="1" t="s">
        <v>443</v>
      </c>
      <c r="D191" s="1" t="s">
        <v>90</v>
      </c>
      <c r="E191" s="14">
        <v>708796</v>
      </c>
      <c r="F191" s="14">
        <v>1669662</v>
      </c>
      <c r="G191" s="14">
        <v>2378458</v>
      </c>
      <c r="H191" s="14">
        <f>E191*(1+Dashboard!$K$19)^(Dashboard!$J$36-2011)</f>
        <v>830467.48261688184</v>
      </c>
      <c r="I191" s="14">
        <f>F191*(1+Dashboard!$K$20)^(Dashboard!$J$36-2011)</f>
        <v>1740941.6969592634</v>
      </c>
      <c r="J191" s="14">
        <f>G191*(1+Dashboard!$K$18)^(Dashboard!$J$36-2011)</f>
        <v>2575529.1943547525</v>
      </c>
      <c r="K191" s="1" t="str">
        <f>IF(J191&gt;Dashboard!$I$26,"Metro",IF(J191&gt;Dashboard!$H$26,IF(J191&lt;=Dashboard!$I$26,"TIER 1","TIER 6"),IF(J191&gt;Dashboard!$H$27,IF(J191&lt;=Dashboard!$I$27,"TIER 2","TIER 6"),IF(J191&gt;Dashboard!$H$28,IF(J191&lt;=Dashboard!$I$28,"TIER 3","TIER 6"),IF(J191&gt;Dashboard!$H$29,IF(J191&lt;=Dashboard!$I$29,"TIER 4","TIER 6"),IF(J191&gt;Dashboard!$H$30,IF(J191&lt;=Dashboard!$I$30,"TIER 5","TIER 6"),IF(J191&gt;Dashboard!$H$31,IF(J191&lt;=Dashboard!$I$31,"TIER 6","TIER 6"),"TIER 6")))))))</f>
        <v>TIER 1</v>
      </c>
      <c r="L191" s="14">
        <f>$J191*Dashboard!$J$37</f>
        <v>128776.45971773763</v>
      </c>
      <c r="M191" s="14">
        <f>$J191*Dashboard!$J$38</f>
        <v>195740.21877096119</v>
      </c>
      <c r="N191" s="14">
        <f>$J191*Dashboard!$J$39</f>
        <v>772658.75830642576</v>
      </c>
      <c r="O191" s="14">
        <f>$J191*Dashboard!$J$40</f>
        <v>1478353.7575596282</v>
      </c>
      <c r="P191" s="14">
        <f>H191*(1+Dashboard!$L$19)^(Dashboard!$K$36-2019)</f>
        <v>916903.2052391289</v>
      </c>
      <c r="Q191" s="14">
        <f>I191*(1+Dashboard!$L$20)^(Dashboard!$K$36-2019)</f>
        <v>1782788.7948159461</v>
      </c>
      <c r="R191" s="14">
        <f>J191*(1+Dashboard!$L$18)^(Dashboard!$K$36-2019)</f>
        <v>2706907.0675928011</v>
      </c>
      <c r="S191" s="1" t="str">
        <f>IF(R191&gt;Dashboard!$K$26,"Metro",IF(R191&gt;Dashboard!$J$26,IF(R191&lt;=Dashboard!$K$26,"TIER 1","TIER 6"),IF(R191&gt;Dashboard!$J$27,IF(R191&lt;=Dashboard!$K$27,"TIER 2","TIER 6"),IF(R191&gt;Dashboard!$J$28,IF(R191&lt;=Dashboard!$K$28,"TIER 3","TIER 6"),IF(R191&gt;Dashboard!$J$29,IF(R191&lt;=Dashboard!$K$29,"TIER 4","TIER 6"),IF(R191&gt;Dashboard!$J$30,IF(R191&lt;=Dashboard!$K$30,"TIER 5","TIER 6"),IF(R191&gt;Dashboard!$J$31,IF(R191&lt;=Dashboard!$K$31,"TIER 6","TIER 6"),"TIER 6")))))))</f>
        <v>TIER 1</v>
      </c>
      <c r="T191" s="14">
        <f>$R191*Dashboard!$K$37</f>
        <v>270690.70675928012</v>
      </c>
      <c r="U191" s="14">
        <f>$R191*Dashboard!$K$38</f>
        <v>406036.06013892015</v>
      </c>
      <c r="V191" s="14">
        <f>$R191*Dashboard!$K$39</f>
        <v>676726.76689820027</v>
      </c>
      <c r="W191" s="14">
        <f>$R191*Dashboard!$K$40</f>
        <v>1353453.5337964005</v>
      </c>
    </row>
    <row r="192" spans="3:23" x14ac:dyDescent="0.55000000000000004">
      <c r="C192" s="1" t="s">
        <v>443</v>
      </c>
      <c r="D192" s="1" t="s">
        <v>14</v>
      </c>
      <c r="E192" s="14">
        <v>1917051</v>
      </c>
      <c r="F192" s="14">
        <v>454010</v>
      </c>
      <c r="G192" s="14">
        <v>2371061</v>
      </c>
      <c r="H192" s="14">
        <f>E192*(1+Dashboard!$K$19)^(Dashboard!$J$36-2011)</f>
        <v>2246130.7880097739</v>
      </c>
      <c r="I192" s="14">
        <f>F192*(1+Dashboard!$K$20)^(Dashboard!$J$36-2011)</f>
        <v>473392.1834697533</v>
      </c>
      <c r="J192" s="14">
        <f>G192*(1+Dashboard!$K$18)^(Dashboard!$J$36-2011)</f>
        <v>2567519.3033032217</v>
      </c>
      <c r="K192" s="1" t="str">
        <f>IF(J192&gt;Dashboard!$I$26,"Metro",IF(J192&gt;Dashboard!$H$26,IF(J192&lt;=Dashboard!$I$26,"TIER 1","TIER 6"),IF(J192&gt;Dashboard!$H$27,IF(J192&lt;=Dashboard!$I$27,"TIER 2","TIER 6"),IF(J192&gt;Dashboard!$H$28,IF(J192&lt;=Dashboard!$I$28,"TIER 3","TIER 6"),IF(J192&gt;Dashboard!$H$29,IF(J192&lt;=Dashboard!$I$29,"TIER 4","TIER 6"),IF(J192&gt;Dashboard!$H$30,IF(J192&lt;=Dashboard!$I$30,"TIER 5","TIER 6"),IF(J192&gt;Dashboard!$H$31,IF(J192&lt;=Dashboard!$I$31,"TIER 6","TIER 6"),"TIER 6")))))))</f>
        <v>TIER 1</v>
      </c>
      <c r="L192" s="14">
        <f>$J192*Dashboard!$J$37</f>
        <v>128375.96516516109</v>
      </c>
      <c r="M192" s="14">
        <f>$J192*Dashboard!$J$38</f>
        <v>195131.46705104483</v>
      </c>
      <c r="N192" s="14">
        <f>$J192*Dashboard!$J$39</f>
        <v>770255.79099096649</v>
      </c>
      <c r="O192" s="14">
        <f>$J192*Dashboard!$J$40</f>
        <v>1473756.0800960495</v>
      </c>
      <c r="P192" s="14">
        <f>H192*(1+Dashboard!$L$19)^(Dashboard!$K$36-2019)</f>
        <v>2479909.8845180804</v>
      </c>
      <c r="Q192" s="14">
        <f>I192*(1+Dashboard!$L$20)^(Dashboard!$K$36-2019)</f>
        <v>484771.13375904091</v>
      </c>
      <c r="R192" s="14">
        <f>J192*(1+Dashboard!$L$18)^(Dashboard!$K$36-2019)</f>
        <v>2698488.591597436</v>
      </c>
      <c r="S192" s="1" t="str">
        <f>IF(R192&gt;Dashboard!$K$26,"Metro",IF(R192&gt;Dashboard!$J$26,IF(R192&lt;=Dashboard!$K$26,"TIER 1","TIER 6"),IF(R192&gt;Dashboard!$J$27,IF(R192&lt;=Dashboard!$K$27,"TIER 2","TIER 6"),IF(R192&gt;Dashboard!$J$28,IF(R192&lt;=Dashboard!$K$28,"TIER 3","TIER 6"),IF(R192&gt;Dashboard!$J$29,IF(R192&lt;=Dashboard!$K$29,"TIER 4","TIER 6"),IF(R192&gt;Dashboard!$J$30,IF(R192&lt;=Dashboard!$K$30,"TIER 5","TIER 6"),IF(R192&gt;Dashboard!$J$31,IF(R192&lt;=Dashboard!$K$31,"TIER 6","TIER 6"),"TIER 6")))))))</f>
        <v>TIER 1</v>
      </c>
      <c r="T192" s="14">
        <f>$R192*Dashboard!$K$37</f>
        <v>269848.85915974359</v>
      </c>
      <c r="U192" s="14">
        <f>$R192*Dashboard!$K$38</f>
        <v>404773.28873961541</v>
      </c>
      <c r="V192" s="14">
        <f>$R192*Dashboard!$K$39</f>
        <v>674622.147899359</v>
      </c>
      <c r="W192" s="14">
        <f>$R192*Dashboard!$K$40</f>
        <v>1349244.295798718</v>
      </c>
    </row>
    <row r="193" spans="3:23" x14ac:dyDescent="0.55000000000000004">
      <c r="C193" s="1" t="s">
        <v>443</v>
      </c>
      <c r="D193" s="1" t="s">
        <v>130</v>
      </c>
      <c r="E193" s="14">
        <v>395785</v>
      </c>
      <c r="F193" s="14">
        <v>1969321</v>
      </c>
      <c r="G193" s="14">
        <v>2365106</v>
      </c>
      <c r="H193" s="14">
        <f>E193*(1+Dashboard!$K$19)^(Dashboard!$J$36-2011)</f>
        <v>463725.20810998167</v>
      </c>
      <c r="I193" s="14">
        <f>F193*(1+Dashboard!$K$20)^(Dashboard!$J$36-2011)</f>
        <v>2053393.467418863</v>
      </c>
      <c r="J193" s="14">
        <f>G193*(1+Dashboard!$K$18)^(Dashboard!$J$36-2011)</f>
        <v>2561070.8916212064</v>
      </c>
      <c r="K193" s="1" t="str">
        <f>IF(J193&gt;Dashboard!$I$26,"Metro",IF(J193&gt;Dashboard!$H$26,IF(J193&lt;=Dashboard!$I$26,"TIER 1","TIER 6"),IF(J193&gt;Dashboard!$H$27,IF(J193&lt;=Dashboard!$I$27,"TIER 2","TIER 6"),IF(J193&gt;Dashboard!$H$28,IF(J193&lt;=Dashboard!$I$28,"TIER 3","TIER 6"),IF(J193&gt;Dashboard!$H$29,IF(J193&lt;=Dashboard!$I$29,"TIER 4","TIER 6"),IF(J193&gt;Dashboard!$H$30,IF(J193&lt;=Dashboard!$I$30,"TIER 5","TIER 6"),IF(J193&gt;Dashboard!$H$31,IF(J193&lt;=Dashboard!$I$31,"TIER 6","TIER 6"),"TIER 6")))))))</f>
        <v>TIER 1</v>
      </c>
      <c r="L193" s="14">
        <f>$J193*Dashboard!$J$37</f>
        <v>128053.54458106033</v>
      </c>
      <c r="M193" s="14">
        <f>$J193*Dashboard!$J$38</f>
        <v>194641.38776321168</v>
      </c>
      <c r="N193" s="14">
        <f>$J193*Dashboard!$J$39</f>
        <v>768321.2674863619</v>
      </c>
      <c r="O193" s="14">
        <f>$J193*Dashboard!$J$40</f>
        <v>1470054.6917905726</v>
      </c>
      <c r="P193" s="14">
        <f>H193*(1+Dashboard!$L$19)^(Dashboard!$K$36-2019)</f>
        <v>511990.10023415572</v>
      </c>
      <c r="Q193" s="14">
        <f>I193*(1+Dashboard!$L$20)^(Dashboard!$K$36-2019)</f>
        <v>2102750.9832503428</v>
      </c>
      <c r="R193" s="14">
        <f>J193*(1+Dashboard!$L$18)^(Dashboard!$K$36-2019)</f>
        <v>2691711.2461124556</v>
      </c>
      <c r="S193" s="1" t="str">
        <f>IF(R193&gt;Dashboard!$K$26,"Metro",IF(R193&gt;Dashboard!$J$26,IF(R193&lt;=Dashboard!$K$26,"TIER 1","TIER 6"),IF(R193&gt;Dashboard!$J$27,IF(R193&lt;=Dashboard!$K$27,"TIER 2","TIER 6"),IF(R193&gt;Dashboard!$J$28,IF(R193&lt;=Dashboard!$K$28,"TIER 3","TIER 6"),IF(R193&gt;Dashboard!$J$29,IF(R193&lt;=Dashboard!$K$29,"TIER 4","TIER 6"),IF(R193&gt;Dashboard!$J$30,IF(R193&lt;=Dashboard!$K$30,"TIER 5","TIER 6"),IF(R193&gt;Dashboard!$J$31,IF(R193&lt;=Dashboard!$K$31,"TIER 6","TIER 6"),"TIER 6")))))))</f>
        <v>TIER 1</v>
      </c>
      <c r="T193" s="14">
        <f>$R193*Dashboard!$K$37</f>
        <v>269171.12461124558</v>
      </c>
      <c r="U193" s="14">
        <f>$R193*Dashboard!$K$38</f>
        <v>403756.68691686832</v>
      </c>
      <c r="V193" s="14">
        <f>$R193*Dashboard!$K$39</f>
        <v>672927.8115281139</v>
      </c>
      <c r="W193" s="14">
        <f>$R193*Dashboard!$K$40</f>
        <v>1345855.6230562278</v>
      </c>
    </row>
    <row r="194" spans="3:23" x14ac:dyDescent="0.55000000000000004">
      <c r="C194" s="1" t="s">
        <v>571</v>
      </c>
      <c r="D194" s="1" t="s">
        <v>58</v>
      </c>
      <c r="E194" s="14">
        <v>800384</v>
      </c>
      <c r="F194" s="14">
        <v>1563553</v>
      </c>
      <c r="G194" s="14">
        <v>2363937</v>
      </c>
      <c r="H194" s="14">
        <f>E194*(1+Dashboard!$K$19)^(Dashboard!$J$36-2011)</f>
        <v>937777.42200411728</v>
      </c>
      <c r="I194" s="14">
        <f>F194*(1+Dashboard!$K$20)^(Dashboard!$J$36-2011)</f>
        <v>1630302.7876934058</v>
      </c>
      <c r="J194" s="14">
        <f>G194*(1+Dashboard!$K$18)^(Dashboard!$J$36-2011)</f>
        <v>2559805.0321323271</v>
      </c>
      <c r="K194" s="1" t="str">
        <f>IF(J194&gt;Dashboard!$I$26,"Metro",IF(J194&gt;Dashboard!$H$26,IF(J194&lt;=Dashboard!$I$26,"TIER 1","TIER 6"),IF(J194&gt;Dashboard!$H$27,IF(J194&lt;=Dashboard!$I$27,"TIER 2","TIER 6"),IF(J194&gt;Dashboard!$H$28,IF(J194&lt;=Dashboard!$I$28,"TIER 3","TIER 6"),IF(J194&gt;Dashboard!$H$29,IF(J194&lt;=Dashboard!$I$29,"TIER 4","TIER 6"),IF(J194&gt;Dashboard!$H$30,IF(J194&lt;=Dashboard!$I$30,"TIER 5","TIER 6"),IF(J194&gt;Dashboard!$H$31,IF(J194&lt;=Dashboard!$I$31,"TIER 6","TIER 6"),"TIER 6")))))))</f>
        <v>TIER 1</v>
      </c>
      <c r="L194" s="14">
        <f>$J194*Dashboard!$J$37</f>
        <v>127990.25160661637</v>
      </c>
      <c r="M194" s="14">
        <f>$J194*Dashboard!$J$38</f>
        <v>194545.18244205686</v>
      </c>
      <c r="N194" s="14">
        <f>$J194*Dashboard!$J$39</f>
        <v>767941.50963969808</v>
      </c>
      <c r="O194" s="14">
        <f>$J194*Dashboard!$J$40</f>
        <v>1469328.0884439559</v>
      </c>
      <c r="P194" s="14">
        <f>H194*(1+Dashboard!$L$19)^(Dashboard!$K$36-2019)</f>
        <v>1035382.0493091312</v>
      </c>
      <c r="Q194" s="14">
        <f>I194*(1+Dashboard!$L$20)^(Dashboard!$K$36-2019)</f>
        <v>1669490.4528586369</v>
      </c>
      <c r="R194" s="14">
        <f>J194*(1+Dashboard!$L$18)^(Dashboard!$K$36-2019)</f>
        <v>2690380.8150676289</v>
      </c>
      <c r="S194" s="1" t="str">
        <f>IF(R194&gt;Dashboard!$K$26,"Metro",IF(R194&gt;Dashboard!$J$26,IF(R194&lt;=Dashboard!$K$26,"TIER 1","TIER 6"),IF(R194&gt;Dashboard!$J$27,IF(R194&lt;=Dashboard!$K$27,"TIER 2","TIER 6"),IF(R194&gt;Dashboard!$J$28,IF(R194&lt;=Dashboard!$K$28,"TIER 3","TIER 6"),IF(R194&gt;Dashboard!$J$29,IF(R194&lt;=Dashboard!$K$29,"TIER 4","TIER 6"),IF(R194&gt;Dashboard!$J$30,IF(R194&lt;=Dashboard!$K$30,"TIER 5","TIER 6"),IF(R194&gt;Dashboard!$J$31,IF(R194&lt;=Dashboard!$K$31,"TIER 6","TIER 6"),"TIER 6")))))))</f>
        <v>TIER 1</v>
      </c>
      <c r="T194" s="14">
        <f>$R194*Dashboard!$K$37</f>
        <v>269038.08150676289</v>
      </c>
      <c r="U194" s="14">
        <f>$R194*Dashboard!$K$38</f>
        <v>403557.12226014433</v>
      </c>
      <c r="V194" s="14">
        <f>$R194*Dashboard!$K$39</f>
        <v>672595.20376690722</v>
      </c>
      <c r="W194" s="14">
        <f>$R194*Dashboard!$K$40</f>
        <v>1345190.4075338144</v>
      </c>
    </row>
    <row r="195" spans="3:23" x14ac:dyDescent="0.55000000000000004">
      <c r="C195" s="1" t="s">
        <v>320</v>
      </c>
      <c r="D195" s="1" t="s">
        <v>331</v>
      </c>
      <c r="E195" s="14">
        <v>242921</v>
      </c>
      <c r="F195" s="14">
        <v>2116965</v>
      </c>
      <c r="G195" s="14">
        <v>2359886</v>
      </c>
      <c r="H195" s="14">
        <f>E195*(1+Dashboard!$K$19)^(Dashboard!$J$36-2011)</f>
        <v>284620.66849245137</v>
      </c>
      <c r="I195" s="14">
        <f>F195*(1+Dashboard!$K$20)^(Dashboard!$J$36-2011)</f>
        <v>2207340.55126329</v>
      </c>
      <c r="J195" s="14">
        <f>G195*(1+Dashboard!$K$18)^(Dashboard!$J$36-2011)</f>
        <v>2555418.3796178279</v>
      </c>
      <c r="K195" s="1" t="str">
        <f>IF(J195&gt;Dashboard!$I$26,"Metro",IF(J195&gt;Dashboard!$H$26,IF(J195&lt;=Dashboard!$I$26,"TIER 1","TIER 6"),IF(J195&gt;Dashboard!$H$27,IF(J195&lt;=Dashboard!$I$27,"TIER 2","TIER 6"),IF(J195&gt;Dashboard!$H$28,IF(J195&lt;=Dashboard!$I$28,"TIER 3","TIER 6"),IF(J195&gt;Dashboard!$H$29,IF(J195&lt;=Dashboard!$I$29,"TIER 4","TIER 6"),IF(J195&gt;Dashboard!$H$30,IF(J195&lt;=Dashboard!$I$30,"TIER 5","TIER 6"),IF(J195&gt;Dashboard!$H$31,IF(J195&lt;=Dashboard!$I$31,"TIER 6","TIER 6"),"TIER 6")))))))</f>
        <v>TIER 1</v>
      </c>
      <c r="L195" s="14">
        <f>$J195*Dashboard!$J$37</f>
        <v>127770.91898089141</v>
      </c>
      <c r="M195" s="14">
        <f>$J195*Dashboard!$J$38</f>
        <v>194211.79685095491</v>
      </c>
      <c r="N195" s="14">
        <f>$J195*Dashboard!$J$39</f>
        <v>766625.51388534834</v>
      </c>
      <c r="O195" s="14">
        <f>$J195*Dashboard!$J$40</f>
        <v>1466810.1499006334</v>
      </c>
      <c r="P195" s="14">
        <f>H195*(1+Dashboard!$L$19)^(Dashboard!$K$36-2019)</f>
        <v>314244.21627646667</v>
      </c>
      <c r="Q195" s="14">
        <f>I195*(1+Dashboard!$L$20)^(Dashboard!$K$36-2019)</f>
        <v>2260398.500425559</v>
      </c>
      <c r="R195" s="14">
        <f>J195*(1+Dashboard!$L$18)^(Dashboard!$K$36-2019)</f>
        <v>2685770.399188594</v>
      </c>
      <c r="S195" s="1" t="str">
        <f>IF(R195&gt;Dashboard!$K$26,"Metro",IF(R195&gt;Dashboard!$J$26,IF(R195&lt;=Dashboard!$K$26,"TIER 1","TIER 6"),IF(R195&gt;Dashboard!$J$27,IF(R195&lt;=Dashboard!$K$27,"TIER 2","TIER 6"),IF(R195&gt;Dashboard!$J$28,IF(R195&lt;=Dashboard!$K$28,"TIER 3","TIER 6"),IF(R195&gt;Dashboard!$J$29,IF(R195&lt;=Dashboard!$K$29,"TIER 4","TIER 6"),IF(R195&gt;Dashboard!$J$30,IF(R195&lt;=Dashboard!$K$30,"TIER 5","TIER 6"),IF(R195&gt;Dashboard!$J$31,IF(R195&lt;=Dashboard!$K$31,"TIER 6","TIER 6"),"TIER 6")))))))</f>
        <v>TIER 1</v>
      </c>
      <c r="T195" s="14">
        <f>$R195*Dashboard!$K$37</f>
        <v>268577.03991885943</v>
      </c>
      <c r="U195" s="14">
        <f>$R195*Dashboard!$K$38</f>
        <v>402865.55987828906</v>
      </c>
      <c r="V195" s="14">
        <f>$R195*Dashboard!$K$39</f>
        <v>671442.59979714849</v>
      </c>
      <c r="W195" s="14">
        <f>$R195*Dashboard!$K$40</f>
        <v>1342885.199594297</v>
      </c>
    </row>
    <row r="196" spans="3:23" x14ac:dyDescent="0.55000000000000004">
      <c r="C196" s="1" t="s">
        <v>243</v>
      </c>
      <c r="D196" s="1" t="s">
        <v>129</v>
      </c>
      <c r="E196" s="14">
        <v>490911</v>
      </c>
      <c r="F196" s="14">
        <v>1853563</v>
      </c>
      <c r="G196" s="14">
        <v>2344474</v>
      </c>
      <c r="H196" s="14">
        <f>E196*(1+Dashboard!$K$19)^(Dashboard!$J$36-2011)</f>
        <v>575180.47838720318</v>
      </c>
      <c r="I196" s="14">
        <f>F196*(1+Dashboard!$K$20)^(Dashboard!$J$36-2011)</f>
        <v>1932693.6317894899</v>
      </c>
      <c r="J196" s="14">
        <f>G196*(1+Dashboard!$K$18)^(Dashboard!$J$36-2011)</f>
        <v>2538729.3920706878</v>
      </c>
      <c r="K196" s="1" t="str">
        <f>IF(J196&gt;Dashboard!$I$26,"Metro",IF(J196&gt;Dashboard!$H$26,IF(J196&lt;=Dashboard!$I$26,"TIER 1","TIER 6"),IF(J196&gt;Dashboard!$H$27,IF(J196&lt;=Dashboard!$I$27,"TIER 2","TIER 6"),IF(J196&gt;Dashboard!$H$28,IF(J196&lt;=Dashboard!$I$28,"TIER 3","TIER 6"),IF(J196&gt;Dashboard!$H$29,IF(J196&lt;=Dashboard!$I$29,"TIER 4","TIER 6"),IF(J196&gt;Dashboard!$H$30,IF(J196&lt;=Dashboard!$I$30,"TIER 5","TIER 6"),IF(J196&gt;Dashboard!$H$31,IF(J196&lt;=Dashboard!$I$31,"TIER 6","TIER 6"),"TIER 6")))))))</f>
        <v>TIER 1</v>
      </c>
      <c r="L196" s="14">
        <f>$J196*Dashboard!$J$37</f>
        <v>126936.46960353439</v>
      </c>
      <c r="M196" s="14">
        <f>$J196*Dashboard!$J$38</f>
        <v>192943.43379737227</v>
      </c>
      <c r="N196" s="14">
        <f>$J196*Dashboard!$J$39</f>
        <v>761618.81762120628</v>
      </c>
      <c r="O196" s="14">
        <f>$J196*Dashboard!$J$40</f>
        <v>1457230.6710485751</v>
      </c>
      <c r="P196" s="14">
        <f>H196*(1+Dashboard!$L$19)^(Dashboard!$K$36-2019)</f>
        <v>635045.72456270352</v>
      </c>
      <c r="Q196" s="14">
        <f>I196*(1+Dashboard!$L$20)^(Dashboard!$K$36-2019)</f>
        <v>1979149.8799669812</v>
      </c>
      <c r="R196" s="14">
        <f>J196*(1+Dashboard!$L$18)^(Dashboard!$K$36-2019)</f>
        <v>2668230.105550556</v>
      </c>
      <c r="S196" s="1" t="str">
        <f>IF(R196&gt;Dashboard!$K$26,"Metro",IF(R196&gt;Dashboard!$J$26,IF(R196&lt;=Dashboard!$K$26,"TIER 1","TIER 6"),IF(R196&gt;Dashboard!$J$27,IF(R196&lt;=Dashboard!$K$27,"TIER 2","TIER 6"),IF(R196&gt;Dashboard!$J$28,IF(R196&lt;=Dashboard!$K$28,"TIER 3","TIER 6"),IF(R196&gt;Dashboard!$J$29,IF(R196&lt;=Dashboard!$K$29,"TIER 4","TIER 6"),IF(R196&gt;Dashboard!$J$30,IF(R196&lt;=Dashboard!$K$30,"TIER 5","TIER 6"),IF(R196&gt;Dashboard!$J$31,IF(R196&lt;=Dashboard!$K$31,"TIER 6","TIER 6"),"TIER 6")))))))</f>
        <v>TIER 1</v>
      </c>
      <c r="T196" s="14">
        <f>$R196*Dashboard!$K$37</f>
        <v>266823.01055505563</v>
      </c>
      <c r="U196" s="14">
        <f>$R196*Dashboard!$K$38</f>
        <v>400234.51583258336</v>
      </c>
      <c r="V196" s="14">
        <f>$R196*Dashboard!$K$39</f>
        <v>667057.52638763899</v>
      </c>
      <c r="W196" s="14">
        <f>$R196*Dashboard!$K$40</f>
        <v>1334115.052775278</v>
      </c>
    </row>
    <row r="197" spans="3:23" x14ac:dyDescent="0.55000000000000004">
      <c r="C197" s="1" t="s">
        <v>611</v>
      </c>
      <c r="D197" s="1" t="s">
        <v>92</v>
      </c>
      <c r="E197" s="14">
        <v>588647</v>
      </c>
      <c r="F197" s="14">
        <v>1747172</v>
      </c>
      <c r="G197" s="14">
        <v>2335819</v>
      </c>
      <c r="H197" s="14">
        <f>E197*(1+Dashboard!$K$19)^(Dashboard!$J$36-2011)</f>
        <v>689693.77964884054</v>
      </c>
      <c r="I197" s="14">
        <f>F197*(1+Dashboard!$K$20)^(Dashboard!$J$36-2011)</f>
        <v>1821760.6836351971</v>
      </c>
      <c r="J197" s="14">
        <f>G197*(1+Dashboard!$K$18)^(Dashboard!$J$36-2011)</f>
        <v>2529357.2672834769</v>
      </c>
      <c r="K197" s="1" t="str">
        <f>IF(J197&gt;Dashboard!$I$26,"Metro",IF(J197&gt;Dashboard!$H$26,IF(J197&lt;=Dashboard!$I$26,"TIER 1","TIER 6"),IF(J197&gt;Dashboard!$H$27,IF(J197&lt;=Dashboard!$I$27,"TIER 2","TIER 6"),IF(J197&gt;Dashboard!$H$28,IF(J197&lt;=Dashboard!$I$28,"TIER 3","TIER 6"),IF(J197&gt;Dashboard!$H$29,IF(J197&lt;=Dashboard!$I$29,"TIER 4","TIER 6"),IF(J197&gt;Dashboard!$H$30,IF(J197&lt;=Dashboard!$I$30,"TIER 5","TIER 6"),IF(J197&gt;Dashboard!$H$31,IF(J197&lt;=Dashboard!$I$31,"TIER 6","TIER 6"),"TIER 6")))))))</f>
        <v>TIER 1</v>
      </c>
      <c r="L197" s="14">
        <f>$J197*Dashboard!$J$37</f>
        <v>126467.86336417386</v>
      </c>
      <c r="M197" s="14">
        <f>$J197*Dashboard!$J$38</f>
        <v>192231.15231354424</v>
      </c>
      <c r="N197" s="14">
        <f>$J197*Dashboard!$J$39</f>
        <v>758807.18018504302</v>
      </c>
      <c r="O197" s="14">
        <f>$J197*Dashboard!$J$40</f>
        <v>1451851.0714207159</v>
      </c>
      <c r="P197" s="14">
        <f>H197*(1+Dashboard!$L$19)^(Dashboard!$K$36-2019)</f>
        <v>761477.66219673574</v>
      </c>
      <c r="Q197" s="14">
        <f>I197*(1+Dashboard!$L$20)^(Dashboard!$K$36-2019)</f>
        <v>1865550.4312945774</v>
      </c>
      <c r="R197" s="14">
        <f>J197*(1+Dashboard!$L$18)^(Dashboard!$K$36-2019)</f>
        <v>2658379.9082084061</v>
      </c>
      <c r="S197" s="1" t="str">
        <f>IF(R197&gt;Dashboard!$K$26,"Metro",IF(R197&gt;Dashboard!$J$26,IF(R197&lt;=Dashboard!$K$26,"TIER 1","TIER 6"),IF(R197&gt;Dashboard!$J$27,IF(R197&lt;=Dashboard!$K$27,"TIER 2","TIER 6"),IF(R197&gt;Dashboard!$J$28,IF(R197&lt;=Dashboard!$K$28,"TIER 3","TIER 6"),IF(R197&gt;Dashboard!$J$29,IF(R197&lt;=Dashboard!$K$29,"TIER 4","TIER 6"),IF(R197&gt;Dashboard!$J$30,IF(R197&lt;=Dashboard!$K$30,"TIER 5","TIER 6"),IF(R197&gt;Dashboard!$J$31,IF(R197&lt;=Dashboard!$K$31,"TIER 6","TIER 6"),"TIER 6")))))))</f>
        <v>TIER 1</v>
      </c>
      <c r="T197" s="14">
        <f>$R197*Dashboard!$K$37</f>
        <v>265837.99082084064</v>
      </c>
      <c r="U197" s="14">
        <f>$R197*Dashboard!$K$38</f>
        <v>398756.98623126087</v>
      </c>
      <c r="V197" s="14">
        <f>$R197*Dashboard!$K$39</f>
        <v>664594.97705210152</v>
      </c>
      <c r="W197" s="14">
        <f>$R197*Dashboard!$K$40</f>
        <v>1329189.954104203</v>
      </c>
    </row>
    <row r="198" spans="3:23" x14ac:dyDescent="0.55000000000000004">
      <c r="C198" s="1" t="s">
        <v>528</v>
      </c>
      <c r="D198" s="1" t="s">
        <v>159</v>
      </c>
      <c r="E198" s="14">
        <v>253293</v>
      </c>
      <c r="F198" s="14">
        <v>2067236</v>
      </c>
      <c r="G198" s="14">
        <v>2320529</v>
      </c>
      <c r="H198" s="14">
        <f>E198*(1+Dashboard!$K$19)^(Dashboard!$J$36-2011)</f>
        <v>296773.11959220684</v>
      </c>
      <c r="I198" s="14">
        <f>F198*(1+Dashboard!$K$20)^(Dashboard!$J$36-2011)</f>
        <v>2155488.5658625998</v>
      </c>
      <c r="J198" s="14">
        <f>G198*(1+Dashboard!$K$18)^(Dashboard!$J$36-2011)</f>
        <v>2512800.3882544232</v>
      </c>
      <c r="K198" s="1" t="str">
        <f>IF(J198&gt;Dashboard!$I$26,"Metro",IF(J198&gt;Dashboard!$H$26,IF(J198&lt;=Dashboard!$I$26,"TIER 1","TIER 6"),IF(J198&gt;Dashboard!$H$27,IF(J198&lt;=Dashboard!$I$27,"TIER 2","TIER 6"),IF(J198&gt;Dashboard!$H$28,IF(J198&lt;=Dashboard!$I$28,"TIER 3","TIER 6"),IF(J198&gt;Dashboard!$H$29,IF(J198&lt;=Dashboard!$I$29,"TIER 4","TIER 6"),IF(J198&gt;Dashboard!$H$30,IF(J198&lt;=Dashboard!$I$30,"TIER 5","TIER 6"),IF(J198&gt;Dashboard!$H$31,IF(J198&lt;=Dashboard!$I$31,"TIER 6","TIER 6"),"TIER 6")))))))</f>
        <v>TIER 1</v>
      </c>
      <c r="L198" s="14">
        <f>$J198*Dashboard!$J$37</f>
        <v>125640.01941272116</v>
      </c>
      <c r="M198" s="14">
        <f>$J198*Dashboard!$J$38</f>
        <v>190972.82950733617</v>
      </c>
      <c r="N198" s="14">
        <f>$J198*Dashboard!$J$39</f>
        <v>753840.11647632695</v>
      </c>
      <c r="O198" s="14">
        <f>$J198*Dashboard!$J$40</f>
        <v>1442347.4228580392</v>
      </c>
      <c r="P198" s="14">
        <f>H198*(1+Dashboard!$L$19)^(Dashboard!$K$36-2019)</f>
        <v>327661.50424753339</v>
      </c>
      <c r="Q198" s="14">
        <f>I198*(1+Dashboard!$L$20)^(Dashboard!$K$36-2019)</f>
        <v>2207300.1464009709</v>
      </c>
      <c r="R198" s="14">
        <f>J198*(1+Dashboard!$L$18)^(Dashboard!$K$36-2019)</f>
        <v>2640978.4619505806</v>
      </c>
      <c r="S198" s="1" t="str">
        <f>IF(R198&gt;Dashboard!$K$26,"Metro",IF(R198&gt;Dashboard!$J$26,IF(R198&lt;=Dashboard!$K$26,"TIER 1","TIER 6"),IF(R198&gt;Dashboard!$J$27,IF(R198&lt;=Dashboard!$K$27,"TIER 2","TIER 6"),IF(R198&gt;Dashboard!$J$28,IF(R198&lt;=Dashboard!$K$28,"TIER 3","TIER 6"),IF(R198&gt;Dashboard!$J$29,IF(R198&lt;=Dashboard!$K$29,"TIER 4","TIER 6"),IF(R198&gt;Dashboard!$J$30,IF(R198&lt;=Dashboard!$K$30,"TIER 5","TIER 6"),IF(R198&gt;Dashboard!$J$31,IF(R198&lt;=Dashboard!$K$31,"TIER 6","TIER 6"),"TIER 6")))))))</f>
        <v>TIER 1</v>
      </c>
      <c r="T198" s="14">
        <f>$R198*Dashboard!$K$37</f>
        <v>264097.84619505808</v>
      </c>
      <c r="U198" s="14">
        <f>$R198*Dashboard!$K$38</f>
        <v>396146.76929258707</v>
      </c>
      <c r="V198" s="14">
        <f>$R198*Dashboard!$K$39</f>
        <v>660244.61548764515</v>
      </c>
      <c r="W198" s="14">
        <f>$R198*Dashboard!$K$40</f>
        <v>1320489.2309752903</v>
      </c>
    </row>
    <row r="199" spans="3:23" x14ac:dyDescent="0.55000000000000004">
      <c r="C199" s="1" t="s">
        <v>341</v>
      </c>
      <c r="D199" s="1" t="s">
        <v>348</v>
      </c>
      <c r="E199" s="14">
        <v>523609</v>
      </c>
      <c r="F199" s="14">
        <v>1776276</v>
      </c>
      <c r="G199" s="14">
        <v>2299885</v>
      </c>
      <c r="H199" s="14">
        <f>E199*(1+Dashboard!$K$19)^(Dashboard!$J$36-2011)</f>
        <v>613491.39682721521</v>
      </c>
      <c r="I199" s="14">
        <f>F199*(1+Dashboard!$K$20)^(Dashboard!$J$36-2011)</f>
        <v>1852107.1652274609</v>
      </c>
      <c r="J199" s="14">
        <f>G199*(1+Dashboard!$K$18)^(Dashboard!$J$36-2011)</f>
        <v>2490445.8944234373</v>
      </c>
      <c r="K199" s="1" t="str">
        <f>IF(J199&gt;Dashboard!$I$26,"Metro",IF(J199&gt;Dashboard!$H$26,IF(J199&lt;=Dashboard!$I$26,"TIER 1","TIER 6"),IF(J199&gt;Dashboard!$H$27,IF(J199&lt;=Dashboard!$I$27,"TIER 2","TIER 6"),IF(J199&gt;Dashboard!$H$28,IF(J199&lt;=Dashboard!$I$28,"TIER 3","TIER 6"),IF(J199&gt;Dashboard!$H$29,IF(J199&lt;=Dashboard!$I$29,"TIER 4","TIER 6"),IF(J199&gt;Dashboard!$H$30,IF(J199&lt;=Dashboard!$I$30,"TIER 5","TIER 6"),IF(J199&gt;Dashboard!$H$31,IF(J199&lt;=Dashboard!$I$31,"TIER 6","TIER 6"),"TIER 6")))))))</f>
        <v>TIER 1</v>
      </c>
      <c r="L199" s="14">
        <f>$J199*Dashboard!$J$37</f>
        <v>124522.29472117187</v>
      </c>
      <c r="M199" s="14">
        <f>$J199*Dashboard!$J$38</f>
        <v>189273.88797618123</v>
      </c>
      <c r="N199" s="14">
        <f>$J199*Dashboard!$J$39</f>
        <v>747133.76832703117</v>
      </c>
      <c r="O199" s="14">
        <f>$J199*Dashboard!$J$40</f>
        <v>1429515.9433990531</v>
      </c>
      <c r="P199" s="14">
        <f>H199*(1+Dashboard!$L$19)^(Dashboard!$K$36-2019)</f>
        <v>677344.07416528172</v>
      </c>
      <c r="Q199" s="14">
        <f>I199*(1+Dashboard!$L$20)^(Dashboard!$K$36-2019)</f>
        <v>1896626.352699223</v>
      </c>
      <c r="R199" s="14">
        <f>J199*(1+Dashboard!$L$18)^(Dashboard!$K$36-2019)</f>
        <v>2617483.664269316</v>
      </c>
      <c r="S199" s="1" t="str">
        <f>IF(R199&gt;Dashboard!$K$26,"Metro",IF(R199&gt;Dashboard!$J$26,IF(R199&lt;=Dashboard!$K$26,"TIER 1","TIER 6"),IF(R199&gt;Dashboard!$J$27,IF(R199&lt;=Dashboard!$K$27,"TIER 2","TIER 6"),IF(R199&gt;Dashboard!$J$28,IF(R199&lt;=Dashboard!$K$28,"TIER 3","TIER 6"),IF(R199&gt;Dashboard!$J$29,IF(R199&lt;=Dashboard!$K$29,"TIER 4","TIER 6"),IF(R199&gt;Dashboard!$J$30,IF(R199&lt;=Dashboard!$K$30,"TIER 5","TIER 6"),IF(R199&gt;Dashboard!$J$31,IF(R199&lt;=Dashboard!$K$31,"TIER 6","TIER 6"),"TIER 6")))))))</f>
        <v>TIER 1</v>
      </c>
      <c r="T199" s="14">
        <f>$R199*Dashboard!$K$37</f>
        <v>261748.36642693161</v>
      </c>
      <c r="U199" s="14">
        <f>$R199*Dashboard!$K$38</f>
        <v>392622.54964039737</v>
      </c>
      <c r="V199" s="14">
        <f>$R199*Dashboard!$K$39</f>
        <v>654370.916067329</v>
      </c>
      <c r="W199" s="14">
        <f>$R199*Dashboard!$K$40</f>
        <v>1308741.832134658</v>
      </c>
    </row>
    <row r="200" spans="3:23" x14ac:dyDescent="0.55000000000000004">
      <c r="C200" s="1" t="s">
        <v>559</v>
      </c>
      <c r="D200" s="1" t="s">
        <v>563</v>
      </c>
      <c r="E200" s="14">
        <v>659319</v>
      </c>
      <c r="F200" s="14">
        <v>1639004</v>
      </c>
      <c r="G200" s="14">
        <v>2298323</v>
      </c>
      <c r="H200" s="14">
        <f>E200*(1+Dashboard!$K$19)^(Dashboard!$J$36-2011)</f>
        <v>772497.29142303276</v>
      </c>
      <c r="I200" s="14">
        <f>F200*(1+Dashboard!$K$20)^(Dashboard!$J$36-2011)</f>
        <v>1708974.8734073248</v>
      </c>
      <c r="J200" s="14">
        <f>G200*(1+Dashboard!$K$18)^(Dashboard!$J$36-2011)</f>
        <v>2488754.4722492462</v>
      </c>
      <c r="K200" s="1" t="str">
        <f>IF(J200&gt;Dashboard!$I$26,"Metro",IF(J200&gt;Dashboard!$H$26,IF(J200&lt;=Dashboard!$I$26,"TIER 1","TIER 6"),IF(J200&gt;Dashboard!$H$27,IF(J200&lt;=Dashboard!$I$27,"TIER 2","TIER 6"),IF(J200&gt;Dashboard!$H$28,IF(J200&lt;=Dashboard!$I$28,"TIER 3","TIER 6"),IF(J200&gt;Dashboard!$H$29,IF(J200&lt;=Dashboard!$I$29,"TIER 4","TIER 6"),IF(J200&gt;Dashboard!$H$30,IF(J200&lt;=Dashboard!$I$30,"TIER 5","TIER 6"),IF(J200&gt;Dashboard!$H$31,IF(J200&lt;=Dashboard!$I$31,"TIER 6","TIER 6"),"TIER 6")))))))</f>
        <v>TIER 1</v>
      </c>
      <c r="L200" s="14">
        <f>$J200*Dashboard!$J$37</f>
        <v>124437.72361246232</v>
      </c>
      <c r="M200" s="14">
        <f>$J200*Dashboard!$J$38</f>
        <v>189145.33989094271</v>
      </c>
      <c r="N200" s="14">
        <f>$J200*Dashboard!$J$39</f>
        <v>746626.34167477384</v>
      </c>
      <c r="O200" s="14">
        <f>$J200*Dashboard!$J$40</f>
        <v>1428545.0670710674</v>
      </c>
      <c r="P200" s="14">
        <f>H200*(1+Dashboard!$L$19)^(Dashboard!$K$36-2019)</f>
        <v>852899.42998416652</v>
      </c>
      <c r="Q200" s="14">
        <f>I200*(1+Dashboard!$L$20)^(Dashboard!$K$36-2019)</f>
        <v>1750053.5832153545</v>
      </c>
      <c r="R200" s="14">
        <f>J200*(1+Dashboard!$L$18)^(Dashboard!$K$36-2019)</f>
        <v>2615705.9625652791</v>
      </c>
      <c r="S200" s="1" t="str">
        <f>IF(R200&gt;Dashboard!$K$26,"Metro",IF(R200&gt;Dashboard!$J$26,IF(R200&lt;=Dashboard!$K$26,"TIER 1","TIER 6"),IF(R200&gt;Dashboard!$J$27,IF(R200&lt;=Dashboard!$K$27,"TIER 2","TIER 6"),IF(R200&gt;Dashboard!$J$28,IF(R200&lt;=Dashboard!$K$28,"TIER 3","TIER 6"),IF(R200&gt;Dashboard!$J$29,IF(R200&lt;=Dashboard!$K$29,"TIER 4","TIER 6"),IF(R200&gt;Dashboard!$J$30,IF(R200&lt;=Dashboard!$K$30,"TIER 5","TIER 6"),IF(R200&gt;Dashboard!$J$31,IF(R200&lt;=Dashboard!$K$31,"TIER 6","TIER 6"),"TIER 6")))))))</f>
        <v>TIER 1</v>
      </c>
      <c r="T200" s="14">
        <f>$R200*Dashboard!$K$37</f>
        <v>261570.59625652793</v>
      </c>
      <c r="U200" s="14">
        <f>$R200*Dashboard!$K$38</f>
        <v>392355.89438479184</v>
      </c>
      <c r="V200" s="14">
        <f>$R200*Dashboard!$K$39</f>
        <v>653926.49064131978</v>
      </c>
      <c r="W200" s="14">
        <f>$R200*Dashboard!$K$40</f>
        <v>1307852.9812826396</v>
      </c>
    </row>
    <row r="201" spans="3:23" x14ac:dyDescent="0.55000000000000004">
      <c r="C201" s="1" t="s">
        <v>396</v>
      </c>
      <c r="D201" s="1" t="s">
        <v>412</v>
      </c>
      <c r="E201" s="14">
        <v>1274591</v>
      </c>
      <c r="F201" s="14">
        <v>1019328</v>
      </c>
      <c r="G201" s="14">
        <v>2293919</v>
      </c>
      <c r="H201" s="14">
        <f>E201*(1+Dashboard!$K$19)^(Dashboard!$J$36-2011)</f>
        <v>1493386.5020910585</v>
      </c>
      <c r="I201" s="14">
        <f>F201*(1+Dashboard!$K$20)^(Dashboard!$J$36-2011)</f>
        <v>1062844.2272017284</v>
      </c>
      <c r="J201" s="14">
        <f>G201*(1+Dashboard!$K$18)^(Dashboard!$J$36-2011)</f>
        <v>2483985.5713176602</v>
      </c>
      <c r="K201" s="1" t="str">
        <f>IF(J201&gt;Dashboard!$I$26,"Metro",IF(J201&gt;Dashboard!$H$26,IF(J201&lt;=Dashboard!$I$26,"TIER 1","TIER 6"),IF(J201&gt;Dashboard!$H$27,IF(J201&lt;=Dashboard!$I$27,"TIER 2","TIER 6"),IF(J201&gt;Dashboard!$H$28,IF(J201&lt;=Dashboard!$I$28,"TIER 3","TIER 6"),IF(J201&gt;Dashboard!$H$29,IF(J201&lt;=Dashboard!$I$29,"TIER 4","TIER 6"),IF(J201&gt;Dashboard!$H$30,IF(J201&lt;=Dashboard!$I$30,"TIER 5","TIER 6"),IF(J201&gt;Dashboard!$H$31,IF(J201&lt;=Dashboard!$I$31,"TIER 6","TIER 6"),"TIER 6")))))))</f>
        <v>TIER 1</v>
      </c>
      <c r="L201" s="14">
        <f>$J201*Dashboard!$J$37</f>
        <v>124199.27856588301</v>
      </c>
      <c r="M201" s="14">
        <f>$J201*Dashboard!$J$38</f>
        <v>188782.90342014216</v>
      </c>
      <c r="N201" s="14">
        <f>$J201*Dashboard!$J$39</f>
        <v>745195.67139529798</v>
      </c>
      <c r="O201" s="14">
        <f>$J201*Dashboard!$J$40</f>
        <v>1425807.717936337</v>
      </c>
      <c r="P201" s="14">
        <f>H201*(1+Dashboard!$L$19)^(Dashboard!$K$36-2019)</f>
        <v>1648819.3687167345</v>
      </c>
      <c r="Q201" s="14">
        <f>I201*(1+Dashboard!$L$20)^(Dashboard!$K$36-2019)</f>
        <v>1088391.8641270802</v>
      </c>
      <c r="R201" s="14">
        <f>J201*(1+Dashboard!$L$18)^(Dashboard!$K$36-2019)</f>
        <v>2610693.7997582508</v>
      </c>
      <c r="S201" s="1" t="str">
        <f>IF(R201&gt;Dashboard!$K$26,"Metro",IF(R201&gt;Dashboard!$J$26,IF(R201&lt;=Dashboard!$K$26,"TIER 1","TIER 6"),IF(R201&gt;Dashboard!$J$27,IF(R201&lt;=Dashboard!$K$27,"TIER 2","TIER 6"),IF(R201&gt;Dashboard!$J$28,IF(R201&lt;=Dashboard!$K$28,"TIER 3","TIER 6"),IF(R201&gt;Dashboard!$J$29,IF(R201&lt;=Dashboard!$K$29,"TIER 4","TIER 6"),IF(R201&gt;Dashboard!$J$30,IF(R201&lt;=Dashboard!$K$30,"TIER 5","TIER 6"),IF(R201&gt;Dashboard!$J$31,IF(R201&lt;=Dashboard!$K$31,"TIER 6","TIER 6"),"TIER 6")))))))</f>
        <v>TIER 1</v>
      </c>
      <c r="T201" s="14">
        <f>$R201*Dashboard!$K$37</f>
        <v>261069.37997582508</v>
      </c>
      <c r="U201" s="14">
        <f>$R201*Dashboard!$K$38</f>
        <v>391604.06996373762</v>
      </c>
      <c r="V201" s="14">
        <f>$R201*Dashboard!$K$39</f>
        <v>652673.44993956271</v>
      </c>
      <c r="W201" s="14">
        <f>$R201*Dashboard!$K$40</f>
        <v>1305346.8998791254</v>
      </c>
    </row>
    <row r="202" spans="3:23" x14ac:dyDescent="0.55000000000000004">
      <c r="C202" s="1" t="s">
        <v>518</v>
      </c>
      <c r="D202" s="1" t="s">
        <v>526</v>
      </c>
      <c r="E202" s="14">
        <v>2149282</v>
      </c>
      <c r="F202" s="14">
        <v>143676</v>
      </c>
      <c r="G202" s="14">
        <v>2292958</v>
      </c>
      <c r="H202" s="14">
        <f>E202*(1+Dashboard!$K$19)^(Dashboard!$J$36-2011)</f>
        <v>2518226.4177193111</v>
      </c>
      <c r="I202" s="14">
        <f>F202*(1+Dashboard!$K$20)^(Dashboard!$J$36-2011)</f>
        <v>149809.6855844591</v>
      </c>
      <c r="J202" s="14">
        <f>G202*(1+Dashboard!$K$18)^(Dashboard!$J$36-2011)</f>
        <v>2482944.9460235517</v>
      </c>
      <c r="K202" s="1" t="str">
        <f>IF(J202&gt;Dashboard!$I$26,"Metro",IF(J202&gt;Dashboard!$H$26,IF(J202&lt;=Dashboard!$I$26,"TIER 1","TIER 6"),IF(J202&gt;Dashboard!$H$27,IF(J202&lt;=Dashboard!$I$27,"TIER 2","TIER 6"),IF(J202&gt;Dashboard!$H$28,IF(J202&lt;=Dashboard!$I$28,"TIER 3","TIER 6"),IF(J202&gt;Dashboard!$H$29,IF(J202&lt;=Dashboard!$I$29,"TIER 4","TIER 6"),IF(J202&gt;Dashboard!$H$30,IF(J202&lt;=Dashboard!$I$30,"TIER 5","TIER 6"),IF(J202&gt;Dashboard!$H$31,IF(J202&lt;=Dashboard!$I$31,"TIER 6","TIER 6"),"TIER 6")))))))</f>
        <v>TIER 1</v>
      </c>
      <c r="L202" s="14">
        <f>$J202*Dashboard!$J$37</f>
        <v>124147.24730117759</v>
      </c>
      <c r="M202" s="14">
        <f>$J202*Dashboard!$J$38</f>
        <v>188703.81589778993</v>
      </c>
      <c r="N202" s="14">
        <f>$J202*Dashboard!$J$39</f>
        <v>744883.48380706552</v>
      </c>
      <c r="O202" s="14">
        <f>$J202*Dashboard!$J$40</f>
        <v>1425210.3990175189</v>
      </c>
      <c r="P202" s="14">
        <f>H202*(1+Dashboard!$L$19)^(Dashboard!$K$36-2019)</f>
        <v>2780325.4459149959</v>
      </c>
      <c r="Q202" s="14">
        <f>I202*(1+Dashboard!$L$20)^(Dashboard!$K$36-2019)</f>
        <v>153410.66807771628</v>
      </c>
      <c r="R202" s="14">
        <f>J202*(1+Dashboard!$L$18)^(Dashboard!$K$36-2019)</f>
        <v>2609600.0921157547</v>
      </c>
      <c r="S202" s="1" t="str">
        <f>IF(R202&gt;Dashboard!$K$26,"Metro",IF(R202&gt;Dashboard!$J$26,IF(R202&lt;=Dashboard!$K$26,"TIER 1","TIER 6"),IF(R202&gt;Dashboard!$J$27,IF(R202&lt;=Dashboard!$K$27,"TIER 2","TIER 6"),IF(R202&gt;Dashboard!$J$28,IF(R202&lt;=Dashboard!$K$28,"TIER 3","TIER 6"),IF(R202&gt;Dashboard!$J$29,IF(R202&lt;=Dashboard!$K$29,"TIER 4","TIER 6"),IF(R202&gt;Dashboard!$J$30,IF(R202&lt;=Dashboard!$K$30,"TIER 5","TIER 6"),IF(R202&gt;Dashboard!$J$31,IF(R202&lt;=Dashboard!$K$31,"TIER 6","TIER 6"),"TIER 6")))))))</f>
        <v>TIER 1</v>
      </c>
      <c r="T202" s="14">
        <f>$R202*Dashboard!$K$37</f>
        <v>260960.0092115755</v>
      </c>
      <c r="U202" s="14">
        <f>$R202*Dashboard!$K$38</f>
        <v>391440.01381736319</v>
      </c>
      <c r="V202" s="14">
        <f>$R202*Dashboard!$K$39</f>
        <v>652400.02302893868</v>
      </c>
      <c r="W202" s="14">
        <f>$R202*Dashboard!$K$40</f>
        <v>1304800.0460578774</v>
      </c>
    </row>
    <row r="203" spans="3:23" x14ac:dyDescent="0.55000000000000004">
      <c r="C203" s="1" t="s">
        <v>588</v>
      </c>
      <c r="D203" s="1" t="s">
        <v>67</v>
      </c>
      <c r="E203" s="14">
        <v>1157976</v>
      </c>
      <c r="F203" s="14">
        <v>1093768</v>
      </c>
      <c r="G203" s="14">
        <v>2251744</v>
      </c>
      <c r="H203" s="14">
        <f>E203*(1+Dashboard!$K$19)^(Dashboard!$J$36-2011)</f>
        <v>1356753.4433754794</v>
      </c>
      <c r="I203" s="14">
        <f>F203*(1+Dashboard!$K$20)^(Dashboard!$J$36-2011)</f>
        <v>1140462.1522198743</v>
      </c>
      <c r="J203" s="14">
        <f>G203*(1+Dashboard!$K$18)^(Dashboard!$J$36-2011)</f>
        <v>2438316.0897577959</v>
      </c>
      <c r="K203" s="1" t="str">
        <f>IF(J203&gt;Dashboard!$I$26,"Metro",IF(J203&gt;Dashboard!$H$26,IF(J203&lt;=Dashboard!$I$26,"TIER 1","TIER 6"),IF(J203&gt;Dashboard!$H$27,IF(J203&lt;=Dashboard!$I$27,"TIER 2","TIER 6"),IF(J203&gt;Dashboard!$H$28,IF(J203&lt;=Dashboard!$I$28,"TIER 3","TIER 6"),IF(J203&gt;Dashboard!$H$29,IF(J203&lt;=Dashboard!$I$29,"TIER 4","TIER 6"),IF(J203&gt;Dashboard!$H$30,IF(J203&lt;=Dashboard!$I$30,"TIER 5","TIER 6"),IF(J203&gt;Dashboard!$H$31,IF(J203&lt;=Dashboard!$I$31,"TIER 6","TIER 6"),"TIER 6")))))))</f>
        <v>TIER 1</v>
      </c>
      <c r="L203" s="14">
        <f>$J203*Dashboard!$J$37</f>
        <v>121915.80448788981</v>
      </c>
      <c r="M203" s="14">
        <f>$J203*Dashboard!$J$38</f>
        <v>185312.02282159249</v>
      </c>
      <c r="N203" s="14">
        <f>$J203*Dashboard!$J$39</f>
        <v>731494.82692733873</v>
      </c>
      <c r="O203" s="14">
        <f>$J203*Dashboard!$J$40</f>
        <v>1399593.4355209749</v>
      </c>
      <c r="P203" s="14">
        <f>H203*(1+Dashboard!$L$19)^(Dashboard!$K$36-2019)</f>
        <v>1497965.4315063651</v>
      </c>
      <c r="Q203" s="14">
        <f>I203*(1+Dashboard!$L$20)^(Dashboard!$K$36-2019)</f>
        <v>1167875.4948775549</v>
      </c>
      <c r="R203" s="14">
        <f>J203*(1+Dashboard!$L$18)^(Dashboard!$K$36-2019)</f>
        <v>2562694.7156559769</v>
      </c>
      <c r="S203" s="1" t="str">
        <f>IF(R203&gt;Dashboard!$K$26,"Metro",IF(R203&gt;Dashboard!$J$26,IF(R203&lt;=Dashboard!$K$26,"TIER 1","TIER 6"),IF(R203&gt;Dashboard!$J$27,IF(R203&lt;=Dashboard!$K$27,"TIER 2","TIER 6"),IF(R203&gt;Dashboard!$J$28,IF(R203&lt;=Dashboard!$K$28,"TIER 3","TIER 6"),IF(R203&gt;Dashboard!$J$29,IF(R203&lt;=Dashboard!$K$29,"TIER 4","TIER 6"),IF(R203&gt;Dashboard!$J$30,IF(R203&lt;=Dashboard!$K$30,"TIER 5","TIER 6"),IF(R203&gt;Dashboard!$J$31,IF(R203&lt;=Dashboard!$K$31,"TIER 6","TIER 6"),"TIER 6")))))))</f>
        <v>TIER 1</v>
      </c>
      <c r="T203" s="14">
        <f>$R203*Dashboard!$K$37</f>
        <v>256269.47156559769</v>
      </c>
      <c r="U203" s="14">
        <f>$R203*Dashboard!$K$38</f>
        <v>384404.20734839654</v>
      </c>
      <c r="V203" s="14">
        <f>$R203*Dashboard!$K$39</f>
        <v>640673.67891399423</v>
      </c>
      <c r="W203" s="14">
        <f>$R203*Dashboard!$K$40</f>
        <v>1281347.3578279885</v>
      </c>
    </row>
    <row r="204" spans="3:23" x14ac:dyDescent="0.55000000000000004">
      <c r="C204" s="1" t="s">
        <v>528</v>
      </c>
      <c r="D204" s="1" t="s">
        <v>544</v>
      </c>
      <c r="E204" s="14">
        <v>1084316</v>
      </c>
      <c r="F204" s="14">
        <v>1167357</v>
      </c>
      <c r="G204" s="14">
        <v>2251673</v>
      </c>
      <c r="H204" s="14">
        <f>E204*(1+Dashboard!$K$19)^(Dashboard!$J$36-2011)</f>
        <v>1270449.0133708525</v>
      </c>
      <c r="I204" s="14">
        <f>F204*(1+Dashboard!$K$20)^(Dashboard!$J$36-2011)</f>
        <v>1217192.7471172458</v>
      </c>
      <c r="J204" s="14">
        <f>G204*(1+Dashboard!$K$18)^(Dashboard!$J$36-2011)</f>
        <v>2438239.2069316963</v>
      </c>
      <c r="K204" s="1" t="str">
        <f>IF(J204&gt;Dashboard!$I$26,"Metro",IF(J204&gt;Dashboard!$H$26,IF(J204&lt;=Dashboard!$I$26,"TIER 1","TIER 6"),IF(J204&gt;Dashboard!$H$27,IF(J204&lt;=Dashboard!$I$27,"TIER 2","TIER 6"),IF(J204&gt;Dashboard!$H$28,IF(J204&lt;=Dashboard!$I$28,"TIER 3","TIER 6"),IF(J204&gt;Dashboard!$H$29,IF(J204&lt;=Dashboard!$I$29,"TIER 4","TIER 6"),IF(J204&gt;Dashboard!$H$30,IF(J204&lt;=Dashboard!$I$30,"TIER 5","TIER 6"),IF(J204&gt;Dashboard!$H$31,IF(J204&lt;=Dashboard!$I$31,"TIER 6","TIER 6"),"TIER 6")))))))</f>
        <v>TIER 1</v>
      </c>
      <c r="L204" s="14">
        <f>$J204*Dashboard!$J$37</f>
        <v>121911.96034658482</v>
      </c>
      <c r="M204" s="14">
        <f>$J204*Dashboard!$J$38</f>
        <v>185306.17972680891</v>
      </c>
      <c r="N204" s="14">
        <f>$J204*Dashboard!$J$39</f>
        <v>731471.76207950886</v>
      </c>
      <c r="O204" s="14">
        <f>$J204*Dashboard!$J$40</f>
        <v>1399549.3047787938</v>
      </c>
      <c r="P204" s="14">
        <f>H204*(1+Dashboard!$L$19)^(Dashboard!$K$36-2019)</f>
        <v>1402678.3671071383</v>
      </c>
      <c r="Q204" s="14">
        <f>I204*(1+Dashboard!$L$20)^(Dashboard!$K$36-2019)</f>
        <v>1246450.4667112017</v>
      </c>
      <c r="R204" s="14">
        <f>J204*(1+Dashboard!$L$18)^(Dashboard!$K$36-2019)</f>
        <v>2562613.911033066</v>
      </c>
      <c r="S204" s="1" t="str">
        <f>IF(R204&gt;Dashboard!$K$26,"Metro",IF(R204&gt;Dashboard!$J$26,IF(R204&lt;=Dashboard!$K$26,"TIER 1","TIER 6"),IF(R204&gt;Dashboard!$J$27,IF(R204&lt;=Dashboard!$K$27,"TIER 2","TIER 6"),IF(R204&gt;Dashboard!$J$28,IF(R204&lt;=Dashboard!$K$28,"TIER 3","TIER 6"),IF(R204&gt;Dashboard!$J$29,IF(R204&lt;=Dashboard!$K$29,"TIER 4","TIER 6"),IF(R204&gt;Dashboard!$J$30,IF(R204&lt;=Dashboard!$K$30,"TIER 5","TIER 6"),IF(R204&gt;Dashboard!$J$31,IF(R204&lt;=Dashboard!$K$31,"TIER 6","TIER 6"),"TIER 6")))))))</f>
        <v>TIER 1</v>
      </c>
      <c r="T204" s="14">
        <f>$R204*Dashboard!$K$37</f>
        <v>256261.39110330661</v>
      </c>
      <c r="U204" s="14">
        <f>$R204*Dashboard!$K$38</f>
        <v>384392.08665495989</v>
      </c>
      <c r="V204" s="14">
        <f>$R204*Dashboard!$K$39</f>
        <v>640653.4777582665</v>
      </c>
      <c r="W204" s="14">
        <f>$R204*Dashboard!$K$40</f>
        <v>1281306.955516533</v>
      </c>
    </row>
    <row r="205" spans="3:23" x14ac:dyDescent="0.55000000000000004">
      <c r="C205" s="1" t="s">
        <v>518</v>
      </c>
      <c r="D205" s="1" t="s">
        <v>523</v>
      </c>
      <c r="E205" s="14">
        <v>2220097</v>
      </c>
      <c r="F205" s="14">
        <v>21527</v>
      </c>
      <c r="G205" s="14">
        <v>2241624</v>
      </c>
      <c r="H205" s="14">
        <f>E205*(1+Dashboard!$K$19)^(Dashboard!$J$36-2011)</f>
        <v>2601197.4767849864</v>
      </c>
      <c r="I205" s="14">
        <f>F205*(1+Dashboard!$K$20)^(Dashboard!$J$36-2011)</f>
        <v>22446.011174981562</v>
      </c>
      <c r="J205" s="14">
        <f>G205*(1+Dashboard!$K$18)^(Dashboard!$J$36-2011)</f>
        <v>2427357.5798968398</v>
      </c>
      <c r="K205" s="1" t="str">
        <f>IF(J205&gt;Dashboard!$I$26,"Metro",IF(J205&gt;Dashboard!$H$26,IF(J205&lt;=Dashboard!$I$26,"TIER 1","TIER 6"),IF(J205&gt;Dashboard!$H$27,IF(J205&lt;=Dashboard!$I$27,"TIER 2","TIER 6"),IF(J205&gt;Dashboard!$H$28,IF(J205&lt;=Dashboard!$I$28,"TIER 3","TIER 6"),IF(J205&gt;Dashboard!$H$29,IF(J205&lt;=Dashboard!$I$29,"TIER 4","TIER 6"),IF(J205&gt;Dashboard!$H$30,IF(J205&lt;=Dashboard!$I$30,"TIER 5","TIER 6"),IF(J205&gt;Dashboard!$H$31,IF(J205&lt;=Dashboard!$I$31,"TIER 6","TIER 6"),"TIER 6")))))))</f>
        <v>TIER 1</v>
      </c>
      <c r="L205" s="14">
        <f>$J205*Dashboard!$J$37</f>
        <v>121367.878994842</v>
      </c>
      <c r="M205" s="14">
        <f>$J205*Dashboard!$J$38</f>
        <v>184479.17607215981</v>
      </c>
      <c r="N205" s="14">
        <f>$J205*Dashboard!$J$39</f>
        <v>728207.27396905189</v>
      </c>
      <c r="O205" s="14">
        <f>$J205*Dashboard!$J$40</f>
        <v>1393303.2508607863</v>
      </c>
      <c r="P205" s="14">
        <f>H205*(1+Dashboard!$L$19)^(Dashboard!$K$36-2019)</f>
        <v>2871932.1994505813</v>
      </c>
      <c r="Q205" s="14">
        <f>I205*(1+Dashboard!$L$20)^(Dashboard!$K$36-2019)</f>
        <v>22985.547006521607</v>
      </c>
      <c r="R205" s="14">
        <f>J205*(1+Dashboard!$L$18)^(Dashboard!$K$36-2019)</f>
        <v>2551177.2116579921</v>
      </c>
      <c r="S205" s="1" t="str">
        <f>IF(R205&gt;Dashboard!$K$26,"Metro",IF(R205&gt;Dashboard!$J$26,IF(R205&lt;=Dashboard!$K$26,"TIER 1","TIER 6"),IF(R205&gt;Dashboard!$J$27,IF(R205&lt;=Dashboard!$K$27,"TIER 2","TIER 6"),IF(R205&gt;Dashboard!$J$28,IF(R205&lt;=Dashboard!$K$28,"TIER 3","TIER 6"),IF(R205&gt;Dashboard!$J$29,IF(R205&lt;=Dashboard!$K$29,"TIER 4","TIER 6"),IF(R205&gt;Dashboard!$J$30,IF(R205&lt;=Dashboard!$K$30,"TIER 5","TIER 6"),IF(R205&gt;Dashboard!$J$31,IF(R205&lt;=Dashboard!$K$31,"TIER 6","TIER 6"),"TIER 6")))))))</f>
        <v>TIER 1</v>
      </c>
      <c r="T205" s="14">
        <f>$R205*Dashboard!$K$37</f>
        <v>255117.72116579922</v>
      </c>
      <c r="U205" s="14">
        <f>$R205*Dashboard!$K$38</f>
        <v>382676.58174869878</v>
      </c>
      <c r="V205" s="14">
        <f>$R205*Dashboard!$K$39</f>
        <v>637794.30291449802</v>
      </c>
      <c r="W205" s="14">
        <f>$R205*Dashboard!$K$40</f>
        <v>1275588.605828996</v>
      </c>
    </row>
    <row r="206" spans="3:23" x14ac:dyDescent="0.55000000000000004">
      <c r="C206" s="1" t="s">
        <v>294</v>
      </c>
      <c r="D206" s="1" t="s">
        <v>317</v>
      </c>
      <c r="E206" s="14">
        <v>105558</v>
      </c>
      <c r="F206" s="14">
        <v>2123518</v>
      </c>
      <c r="G206" s="14">
        <v>2229076</v>
      </c>
      <c r="H206" s="14">
        <f>E206*(1+Dashboard!$K$19)^(Dashboard!$J$36-2011)</f>
        <v>123678.02093983714</v>
      </c>
      <c r="I206" s="14">
        <f>F206*(1+Dashboard!$K$20)^(Dashboard!$J$36-2011)</f>
        <v>2214173.3060005805</v>
      </c>
      <c r="J206" s="14">
        <f>G206*(1+Dashboard!$K$18)^(Dashboard!$J$36-2011)</f>
        <v>2413769.8939546184</v>
      </c>
      <c r="K206" s="1" t="str">
        <f>IF(J206&gt;Dashboard!$I$26,"Metro",IF(J206&gt;Dashboard!$H$26,IF(J206&lt;=Dashboard!$I$26,"TIER 1","TIER 6"),IF(J206&gt;Dashboard!$H$27,IF(J206&lt;=Dashboard!$I$27,"TIER 2","TIER 6"),IF(J206&gt;Dashboard!$H$28,IF(J206&lt;=Dashboard!$I$28,"TIER 3","TIER 6"),IF(J206&gt;Dashboard!$H$29,IF(J206&lt;=Dashboard!$I$29,"TIER 4","TIER 6"),IF(J206&gt;Dashboard!$H$30,IF(J206&lt;=Dashboard!$I$30,"TIER 5","TIER 6"),IF(J206&gt;Dashboard!$H$31,IF(J206&lt;=Dashboard!$I$31,"TIER 6","TIER 6"),"TIER 6")))))))</f>
        <v>TIER 1</v>
      </c>
      <c r="L206" s="14">
        <f>$J206*Dashboard!$J$37</f>
        <v>120688.49469773093</v>
      </c>
      <c r="M206" s="14">
        <f>$J206*Dashboard!$J$38</f>
        <v>183446.51194055099</v>
      </c>
      <c r="N206" s="14">
        <f>$J206*Dashboard!$J$39</f>
        <v>724130.96818638546</v>
      </c>
      <c r="O206" s="14">
        <f>$J206*Dashboard!$J$40</f>
        <v>1385503.9191299512</v>
      </c>
      <c r="P206" s="14">
        <f>H206*(1+Dashboard!$L$19)^(Dashboard!$K$36-2019)</f>
        <v>136550.5286974418</v>
      </c>
      <c r="Q206" s="14">
        <f>I206*(1+Dashboard!$L$20)^(Dashboard!$K$36-2019)</f>
        <v>2267395.4944114252</v>
      </c>
      <c r="R206" s="14">
        <f>J206*(1+Dashboard!$L$18)^(Dashboard!$K$36-2019)</f>
        <v>2536896.4171751151</v>
      </c>
      <c r="S206" s="1" t="str">
        <f>IF(R206&gt;Dashboard!$K$26,"Metro",IF(R206&gt;Dashboard!$J$26,IF(R206&lt;=Dashboard!$K$26,"TIER 1","TIER 6"),IF(R206&gt;Dashboard!$J$27,IF(R206&lt;=Dashboard!$K$27,"TIER 2","TIER 6"),IF(R206&gt;Dashboard!$J$28,IF(R206&lt;=Dashboard!$K$28,"TIER 3","TIER 6"),IF(R206&gt;Dashboard!$J$29,IF(R206&lt;=Dashboard!$K$29,"TIER 4","TIER 6"),IF(R206&gt;Dashboard!$J$30,IF(R206&lt;=Dashboard!$K$30,"TIER 5","TIER 6"),IF(R206&gt;Dashboard!$J$31,IF(R206&lt;=Dashboard!$K$31,"TIER 6","TIER 6"),"TIER 6")))))))</f>
        <v>TIER 1</v>
      </c>
      <c r="T206" s="14">
        <f>$R206*Dashboard!$K$37</f>
        <v>253689.64171751152</v>
      </c>
      <c r="U206" s="14">
        <f>$R206*Dashboard!$K$38</f>
        <v>380534.46257626725</v>
      </c>
      <c r="V206" s="14">
        <f>$R206*Dashboard!$K$39</f>
        <v>634224.10429377877</v>
      </c>
      <c r="W206" s="14">
        <f>$R206*Dashboard!$K$40</f>
        <v>1268448.2085875575</v>
      </c>
    </row>
    <row r="207" spans="3:23" x14ac:dyDescent="0.55000000000000004">
      <c r="C207" s="1" t="s">
        <v>443</v>
      </c>
      <c r="D207" s="1" t="s">
        <v>117</v>
      </c>
      <c r="E207" s="14">
        <v>474418</v>
      </c>
      <c r="F207" s="14">
        <v>1754517</v>
      </c>
      <c r="G207" s="14">
        <v>2228935</v>
      </c>
      <c r="H207" s="14">
        <f>E207*(1+Dashboard!$K$19)^(Dashboard!$J$36-2011)</f>
        <v>555856.30021633278</v>
      </c>
      <c r="I207" s="14">
        <f>F207*(1+Dashboard!$K$20)^(Dashboard!$J$36-2011)</f>
        <v>1829419.2497187313</v>
      </c>
      <c r="J207" s="14">
        <f>G207*(1+Dashboard!$K$18)^(Dashboard!$J$36-2011)</f>
        <v>2413617.211159125</v>
      </c>
      <c r="K207" s="1" t="str">
        <f>IF(J207&gt;Dashboard!$I$26,"Metro",IF(J207&gt;Dashboard!$H$26,IF(J207&lt;=Dashboard!$I$26,"TIER 1","TIER 6"),IF(J207&gt;Dashboard!$H$27,IF(J207&lt;=Dashboard!$I$27,"TIER 2","TIER 6"),IF(J207&gt;Dashboard!$H$28,IF(J207&lt;=Dashboard!$I$28,"TIER 3","TIER 6"),IF(J207&gt;Dashboard!$H$29,IF(J207&lt;=Dashboard!$I$29,"TIER 4","TIER 6"),IF(J207&gt;Dashboard!$H$30,IF(J207&lt;=Dashboard!$I$30,"TIER 5","TIER 6"),IF(J207&gt;Dashboard!$H$31,IF(J207&lt;=Dashboard!$I$31,"TIER 6","TIER 6"),"TIER 6")))))))</f>
        <v>TIER 1</v>
      </c>
      <c r="L207" s="14">
        <f>$J207*Dashboard!$J$37</f>
        <v>120680.86055795626</v>
      </c>
      <c r="M207" s="14">
        <f>$J207*Dashboard!$J$38</f>
        <v>183434.90804809349</v>
      </c>
      <c r="N207" s="14">
        <f>$J207*Dashboard!$J$39</f>
        <v>724085.16334773751</v>
      </c>
      <c r="O207" s="14">
        <f>$J207*Dashboard!$J$40</f>
        <v>1385416.2792053379</v>
      </c>
      <c r="P207" s="14">
        <f>H207*(1+Dashboard!$L$19)^(Dashboard!$K$36-2019)</f>
        <v>613710.27040662908</v>
      </c>
      <c r="Q207" s="14">
        <f>I207*(1+Dashboard!$L$20)^(Dashboard!$K$36-2019)</f>
        <v>1873393.0866930492</v>
      </c>
      <c r="R207" s="14">
        <f>J207*(1+Dashboard!$L$18)^(Dashboard!$K$36-2019)</f>
        <v>2536735.9460225739</v>
      </c>
      <c r="S207" s="1" t="str">
        <f>IF(R207&gt;Dashboard!$K$26,"Metro",IF(R207&gt;Dashboard!$J$26,IF(R207&lt;=Dashboard!$K$26,"TIER 1","TIER 6"),IF(R207&gt;Dashboard!$J$27,IF(R207&lt;=Dashboard!$K$27,"TIER 2","TIER 6"),IF(R207&gt;Dashboard!$J$28,IF(R207&lt;=Dashboard!$K$28,"TIER 3","TIER 6"),IF(R207&gt;Dashboard!$J$29,IF(R207&lt;=Dashboard!$K$29,"TIER 4","TIER 6"),IF(R207&gt;Dashboard!$J$30,IF(R207&lt;=Dashboard!$K$30,"TIER 5","TIER 6"),IF(R207&gt;Dashboard!$J$31,IF(R207&lt;=Dashboard!$K$31,"TIER 6","TIER 6"),"TIER 6")))))))</f>
        <v>TIER 1</v>
      </c>
      <c r="T207" s="14">
        <f>$R207*Dashboard!$K$37</f>
        <v>253673.59460225739</v>
      </c>
      <c r="U207" s="14">
        <f>$R207*Dashboard!$K$38</f>
        <v>380510.39190338604</v>
      </c>
      <c r="V207" s="14">
        <f>$R207*Dashboard!$K$39</f>
        <v>634183.98650564346</v>
      </c>
      <c r="W207" s="14">
        <f>$R207*Dashboard!$K$40</f>
        <v>1268367.9730112869</v>
      </c>
    </row>
    <row r="208" spans="3:23" x14ac:dyDescent="0.55000000000000004">
      <c r="C208" s="1" t="s">
        <v>294</v>
      </c>
      <c r="D208" s="1" t="s">
        <v>308</v>
      </c>
      <c r="E208" s="14">
        <v>215579</v>
      </c>
      <c r="F208" s="14">
        <v>2003567</v>
      </c>
      <c r="G208" s="14">
        <v>2219146</v>
      </c>
      <c r="H208" s="14">
        <f>E208*(1+Dashboard!$K$19)^(Dashboard!$J$36-2011)</f>
        <v>252585.15769708739</v>
      </c>
      <c r="I208" s="14">
        <f>F208*(1+Dashboard!$K$20)^(Dashboard!$J$36-2011)</f>
        <v>2089101.4666151477</v>
      </c>
      <c r="J208" s="14">
        <f>G208*(1+Dashboard!$K$18)^(Dashboard!$J$36-2011)</f>
        <v>2403017.1268677316</v>
      </c>
      <c r="K208" s="1" t="str">
        <f>IF(J208&gt;Dashboard!$I$26,"Metro",IF(J208&gt;Dashboard!$H$26,IF(J208&lt;=Dashboard!$I$26,"TIER 1","TIER 6"),IF(J208&gt;Dashboard!$H$27,IF(J208&lt;=Dashboard!$I$27,"TIER 2","TIER 6"),IF(J208&gt;Dashboard!$H$28,IF(J208&lt;=Dashboard!$I$28,"TIER 3","TIER 6"),IF(J208&gt;Dashboard!$H$29,IF(J208&lt;=Dashboard!$I$29,"TIER 4","TIER 6"),IF(J208&gt;Dashboard!$H$30,IF(J208&lt;=Dashboard!$I$30,"TIER 5","TIER 6"),IF(J208&gt;Dashboard!$H$31,IF(J208&lt;=Dashboard!$I$31,"TIER 6","TIER 6"),"TIER 6")))))))</f>
        <v>TIER 1</v>
      </c>
      <c r="L208" s="14">
        <f>$J208*Dashboard!$J$37</f>
        <v>120150.85634338658</v>
      </c>
      <c r="M208" s="14">
        <f>$J208*Dashboard!$J$38</f>
        <v>182629.30164194759</v>
      </c>
      <c r="N208" s="14">
        <f>$J208*Dashboard!$J$39</f>
        <v>720905.13806031947</v>
      </c>
      <c r="O208" s="14">
        <f>$J208*Dashboard!$J$40</f>
        <v>1379331.830822078</v>
      </c>
      <c r="P208" s="14">
        <f>H208*(1+Dashboard!$L$19)^(Dashboard!$K$36-2019)</f>
        <v>278874.4237865989</v>
      </c>
      <c r="Q208" s="14">
        <f>I208*(1+Dashboard!$L$20)^(Dashboard!$K$36-2019)</f>
        <v>2139317.2973110732</v>
      </c>
      <c r="R208" s="14">
        <f>J208*(1+Dashboard!$L$18)^(Dashboard!$K$36-2019)</f>
        <v>2525595.1509004124</v>
      </c>
      <c r="S208" s="1" t="str">
        <f>IF(R208&gt;Dashboard!$K$26,"Metro",IF(R208&gt;Dashboard!$J$26,IF(R208&lt;=Dashboard!$K$26,"TIER 1","TIER 6"),IF(R208&gt;Dashboard!$J$27,IF(R208&lt;=Dashboard!$K$27,"TIER 2","TIER 6"),IF(R208&gt;Dashboard!$J$28,IF(R208&lt;=Dashboard!$K$28,"TIER 3","TIER 6"),IF(R208&gt;Dashboard!$J$29,IF(R208&lt;=Dashboard!$K$29,"TIER 4","TIER 6"),IF(R208&gt;Dashboard!$J$30,IF(R208&lt;=Dashboard!$K$30,"TIER 5","TIER 6"),IF(R208&gt;Dashboard!$J$31,IF(R208&lt;=Dashboard!$K$31,"TIER 6","TIER 6"),"TIER 6")))))))</f>
        <v>TIER 1</v>
      </c>
      <c r="T208" s="14">
        <f>$R208*Dashboard!$K$37</f>
        <v>252559.51509004124</v>
      </c>
      <c r="U208" s="14">
        <f>$R208*Dashboard!$K$38</f>
        <v>378839.27263506182</v>
      </c>
      <c r="V208" s="14">
        <f>$R208*Dashboard!$K$39</f>
        <v>631398.78772510309</v>
      </c>
      <c r="W208" s="14">
        <f>$R208*Dashboard!$K$40</f>
        <v>1262797.5754502062</v>
      </c>
    </row>
    <row r="209" spans="3:23" x14ac:dyDescent="0.55000000000000004">
      <c r="C209" s="1" t="s">
        <v>611</v>
      </c>
      <c r="D209" s="1" t="s">
        <v>636</v>
      </c>
      <c r="E209" s="14">
        <v>499208</v>
      </c>
      <c r="F209" s="14">
        <v>1706760</v>
      </c>
      <c r="G209" s="14">
        <v>2205968</v>
      </c>
      <c r="H209" s="14">
        <f>E209*(1+Dashboard!$K$19)^(Dashboard!$J$36-2011)</f>
        <v>584901.73627137893</v>
      </c>
      <c r="I209" s="14">
        <f>F209*(1+Dashboard!$K$20)^(Dashboard!$J$36-2011)</f>
        <v>1779623.4511549</v>
      </c>
      <c r="J209" s="14">
        <f>G209*(1+Dashboard!$K$18)^(Dashboard!$J$36-2011)</f>
        <v>2388747.2412009649</v>
      </c>
      <c r="K209" s="1" t="str">
        <f>IF(J209&gt;Dashboard!$I$26,"Metro",IF(J209&gt;Dashboard!$H$26,IF(J209&lt;=Dashboard!$I$26,"TIER 1","TIER 6"),IF(J209&gt;Dashboard!$H$27,IF(J209&lt;=Dashboard!$I$27,"TIER 2","TIER 6"),IF(J209&gt;Dashboard!$H$28,IF(J209&lt;=Dashboard!$I$28,"TIER 3","TIER 6"),IF(J209&gt;Dashboard!$H$29,IF(J209&lt;=Dashboard!$I$29,"TIER 4","TIER 6"),IF(J209&gt;Dashboard!$H$30,IF(J209&lt;=Dashboard!$I$30,"TIER 5","TIER 6"),IF(J209&gt;Dashboard!$H$31,IF(J209&lt;=Dashboard!$I$31,"TIER 6","TIER 6"),"TIER 6")))))))</f>
        <v>TIER 1</v>
      </c>
      <c r="L209" s="14">
        <f>$J209*Dashboard!$J$37</f>
        <v>119437.36206004825</v>
      </c>
      <c r="M209" s="14">
        <f>$J209*Dashboard!$J$38</f>
        <v>181544.79033127334</v>
      </c>
      <c r="N209" s="14">
        <f>$J209*Dashboard!$J$39</f>
        <v>716624.17236028949</v>
      </c>
      <c r="O209" s="14">
        <f>$J209*Dashboard!$J$40</f>
        <v>1371140.916449354</v>
      </c>
      <c r="P209" s="14">
        <f>H209*(1+Dashboard!$L$19)^(Dashboard!$K$36-2019)</f>
        <v>645778.7787755786</v>
      </c>
      <c r="Q209" s="14">
        <f>I209*(1+Dashboard!$L$20)^(Dashboard!$K$36-2019)</f>
        <v>1822400.3441655044</v>
      </c>
      <c r="R209" s="14">
        <f>J209*(1+Dashboard!$L$18)^(Dashboard!$K$36-2019)</f>
        <v>2510597.3576508625</v>
      </c>
      <c r="S209" s="1" t="str">
        <f>IF(R209&gt;Dashboard!$K$26,"Metro",IF(R209&gt;Dashboard!$J$26,IF(R209&lt;=Dashboard!$K$26,"TIER 1","TIER 6"),IF(R209&gt;Dashboard!$J$27,IF(R209&lt;=Dashboard!$K$27,"TIER 2","TIER 6"),IF(R209&gt;Dashboard!$J$28,IF(R209&lt;=Dashboard!$K$28,"TIER 3","TIER 6"),IF(R209&gt;Dashboard!$J$29,IF(R209&lt;=Dashboard!$K$29,"TIER 4","TIER 6"),IF(R209&gt;Dashboard!$J$30,IF(R209&lt;=Dashboard!$K$30,"TIER 5","TIER 6"),IF(R209&gt;Dashboard!$J$31,IF(R209&lt;=Dashboard!$K$31,"TIER 6","TIER 6"),"TIER 6")))))))</f>
        <v>TIER 1</v>
      </c>
      <c r="T209" s="14">
        <f>$R209*Dashboard!$K$37</f>
        <v>251059.73576508625</v>
      </c>
      <c r="U209" s="14">
        <f>$R209*Dashboard!$K$38</f>
        <v>376589.60364762938</v>
      </c>
      <c r="V209" s="14">
        <f>$R209*Dashboard!$K$39</f>
        <v>627649.33941271564</v>
      </c>
      <c r="W209" s="14">
        <f>$R209*Dashboard!$K$40</f>
        <v>1255298.6788254313</v>
      </c>
    </row>
    <row r="210" spans="3:23" x14ac:dyDescent="0.55000000000000004">
      <c r="C210" s="1" t="s">
        <v>469</v>
      </c>
      <c r="D210" s="1" t="s">
        <v>98</v>
      </c>
      <c r="E210" s="14">
        <v>775378</v>
      </c>
      <c r="F210" s="14">
        <v>1428929</v>
      </c>
      <c r="G210" s="14">
        <v>2204307</v>
      </c>
      <c r="H210" s="14">
        <f>E210*(1+Dashboard!$K$19)^(Dashboard!$J$36-2011)</f>
        <v>908478.90752277465</v>
      </c>
      <c r="I210" s="14">
        <f>F210*(1+Dashboard!$K$20)^(Dashboard!$J$36-2011)</f>
        <v>1489931.5418894982</v>
      </c>
      <c r="J210" s="14">
        <f>G210*(1+Dashboard!$K$18)^(Dashboard!$J$36-2011)</f>
        <v>2386948.6162129166</v>
      </c>
      <c r="K210" s="1" t="str">
        <f>IF(J210&gt;Dashboard!$I$26,"Metro",IF(J210&gt;Dashboard!$H$26,IF(J210&lt;=Dashboard!$I$26,"TIER 1","TIER 6"),IF(J210&gt;Dashboard!$H$27,IF(J210&lt;=Dashboard!$I$27,"TIER 2","TIER 6"),IF(J210&gt;Dashboard!$H$28,IF(J210&lt;=Dashboard!$I$28,"TIER 3","TIER 6"),IF(J210&gt;Dashboard!$H$29,IF(J210&lt;=Dashboard!$I$29,"TIER 4","TIER 6"),IF(J210&gt;Dashboard!$H$30,IF(J210&lt;=Dashboard!$I$30,"TIER 5","TIER 6"),IF(J210&gt;Dashboard!$H$31,IF(J210&lt;=Dashboard!$I$31,"TIER 6","TIER 6"),"TIER 6")))))))</f>
        <v>TIER 1</v>
      </c>
      <c r="L210" s="14">
        <f>$J210*Dashboard!$J$37</f>
        <v>119347.43081064583</v>
      </c>
      <c r="M210" s="14">
        <f>$J210*Dashboard!$J$38</f>
        <v>181408.09483218167</v>
      </c>
      <c r="N210" s="14">
        <f>$J210*Dashboard!$J$39</f>
        <v>716084.58486387494</v>
      </c>
      <c r="O210" s="14">
        <f>$J210*Dashboard!$J$40</f>
        <v>1370108.5057062143</v>
      </c>
      <c r="P210" s="14">
        <f>H210*(1+Dashboard!$L$19)^(Dashboard!$K$36-2019)</f>
        <v>1003034.1219080036</v>
      </c>
      <c r="Q210" s="14">
        <f>I210*(1+Dashboard!$L$20)^(Dashboard!$K$36-2019)</f>
        <v>1525745.0967845919</v>
      </c>
      <c r="R210" s="14">
        <f>J210*(1+Dashboard!$L$18)^(Dashboard!$K$36-2019)</f>
        <v>2508706.9847120629</v>
      </c>
      <c r="S210" s="1" t="str">
        <f>IF(R210&gt;Dashboard!$K$26,"Metro",IF(R210&gt;Dashboard!$J$26,IF(R210&lt;=Dashboard!$K$26,"TIER 1","TIER 6"),IF(R210&gt;Dashboard!$J$27,IF(R210&lt;=Dashboard!$K$27,"TIER 2","TIER 6"),IF(R210&gt;Dashboard!$J$28,IF(R210&lt;=Dashboard!$K$28,"TIER 3","TIER 6"),IF(R210&gt;Dashboard!$J$29,IF(R210&lt;=Dashboard!$K$29,"TIER 4","TIER 6"),IF(R210&gt;Dashboard!$J$30,IF(R210&lt;=Dashboard!$K$30,"TIER 5","TIER 6"),IF(R210&gt;Dashboard!$J$31,IF(R210&lt;=Dashboard!$K$31,"TIER 6","TIER 6"),"TIER 6")))))))</f>
        <v>TIER 1</v>
      </c>
      <c r="T210" s="14">
        <f>$R210*Dashboard!$K$37</f>
        <v>250870.6984712063</v>
      </c>
      <c r="U210" s="14">
        <f>$R210*Dashboard!$K$38</f>
        <v>376306.04770680942</v>
      </c>
      <c r="V210" s="14">
        <f>$R210*Dashboard!$K$39</f>
        <v>627176.74617801572</v>
      </c>
      <c r="W210" s="14">
        <f>$R210*Dashboard!$K$40</f>
        <v>1254353.4923560314</v>
      </c>
    </row>
    <row r="211" spans="3:23" x14ac:dyDescent="0.55000000000000004">
      <c r="C211" s="1" t="s">
        <v>559</v>
      </c>
      <c r="D211" s="1" t="s">
        <v>48</v>
      </c>
      <c r="E211" s="14">
        <v>1161171</v>
      </c>
      <c r="F211" s="14">
        <v>1032419</v>
      </c>
      <c r="G211" s="14">
        <v>2193590</v>
      </c>
      <c r="H211" s="14">
        <f>E211*(1+Dashboard!$K$19)^(Dashboard!$J$36-2011)</f>
        <v>1360496.8950977817</v>
      </c>
      <c r="I211" s="14">
        <f>F211*(1+Dashboard!$K$20)^(Dashboard!$J$36-2011)</f>
        <v>1076494.0963099033</v>
      </c>
      <c r="J211" s="14">
        <f>G211*(1+Dashboard!$K$18)^(Dashboard!$J$36-2011)</f>
        <v>2375343.6408987003</v>
      </c>
      <c r="K211" s="1" t="str">
        <f>IF(J211&gt;Dashboard!$I$26,"Metro",IF(J211&gt;Dashboard!$H$26,IF(J211&lt;=Dashboard!$I$26,"TIER 1","TIER 6"),IF(J211&gt;Dashboard!$H$27,IF(J211&lt;=Dashboard!$I$27,"TIER 2","TIER 6"),IF(J211&gt;Dashboard!$H$28,IF(J211&lt;=Dashboard!$I$28,"TIER 3","TIER 6"),IF(J211&gt;Dashboard!$H$29,IF(J211&lt;=Dashboard!$I$29,"TIER 4","TIER 6"),IF(J211&gt;Dashboard!$H$30,IF(J211&lt;=Dashboard!$I$30,"TIER 5","TIER 6"),IF(J211&gt;Dashboard!$H$31,IF(J211&lt;=Dashboard!$I$31,"TIER 6","TIER 6"),"TIER 6")))))))</f>
        <v>TIER 1</v>
      </c>
      <c r="L211" s="14">
        <f>$J211*Dashboard!$J$37</f>
        <v>118767.18204493502</v>
      </c>
      <c r="M211" s="14">
        <f>$J211*Dashboard!$J$38</f>
        <v>180526.11670830121</v>
      </c>
      <c r="N211" s="14">
        <f>$J211*Dashboard!$J$39</f>
        <v>712603.09226961003</v>
      </c>
      <c r="O211" s="14">
        <f>$J211*Dashboard!$J$40</f>
        <v>1363447.2498758542</v>
      </c>
      <c r="P211" s="14">
        <f>H211*(1+Dashboard!$L$19)^(Dashboard!$K$36-2019)</f>
        <v>1502098.5046906651</v>
      </c>
      <c r="Q211" s="14">
        <f>I211*(1+Dashboard!$L$20)^(Dashboard!$K$36-2019)</f>
        <v>1102369.8357841794</v>
      </c>
      <c r="R211" s="14">
        <f>J211*(1+Dashboard!$L$18)^(Dashboard!$K$36-2019)</f>
        <v>2496510.0390256592</v>
      </c>
      <c r="S211" s="1" t="str">
        <f>IF(R211&gt;Dashboard!$K$26,"Metro",IF(R211&gt;Dashboard!$J$26,IF(R211&lt;=Dashboard!$K$26,"TIER 1","TIER 6"),IF(R211&gt;Dashboard!$J$27,IF(R211&lt;=Dashboard!$K$27,"TIER 2","TIER 6"),IF(R211&gt;Dashboard!$J$28,IF(R211&lt;=Dashboard!$K$28,"TIER 3","TIER 6"),IF(R211&gt;Dashboard!$J$29,IF(R211&lt;=Dashboard!$K$29,"TIER 4","TIER 6"),IF(R211&gt;Dashboard!$J$30,IF(R211&lt;=Dashboard!$K$30,"TIER 5","TIER 6"),IF(R211&gt;Dashboard!$J$31,IF(R211&lt;=Dashboard!$K$31,"TIER 6","TIER 6"),"TIER 6")))))))</f>
        <v>TIER 1</v>
      </c>
      <c r="T211" s="14">
        <f>$R211*Dashboard!$K$37</f>
        <v>249651.00390256592</v>
      </c>
      <c r="U211" s="14">
        <f>$R211*Dashboard!$K$38</f>
        <v>374476.50585384888</v>
      </c>
      <c r="V211" s="14">
        <f>$R211*Dashboard!$K$39</f>
        <v>624127.5097564148</v>
      </c>
      <c r="W211" s="14">
        <f>$R211*Dashboard!$K$40</f>
        <v>1248255.0195128296</v>
      </c>
    </row>
    <row r="212" spans="3:23" x14ac:dyDescent="0.55000000000000004">
      <c r="C212" s="1" t="s">
        <v>443</v>
      </c>
      <c r="D212" s="1" t="s">
        <v>450</v>
      </c>
      <c r="E212" s="14">
        <v>413221</v>
      </c>
      <c r="F212" s="14">
        <v>1772572</v>
      </c>
      <c r="G212" s="14">
        <v>2185793</v>
      </c>
      <c r="H212" s="14">
        <f>E212*(1+Dashboard!$K$19)^(Dashboard!$J$36-2011)</f>
        <v>484154.26107713714</v>
      </c>
      <c r="I212" s="14">
        <f>F212*(1+Dashboard!$K$20)^(Dashboard!$J$36-2011)</f>
        <v>1848245.0374162409</v>
      </c>
      <c r="J212" s="14">
        <f>G212*(1+Dashboard!$K$18)^(Dashboard!$J$36-2011)</f>
        <v>2366900.6071649184</v>
      </c>
      <c r="K212" s="1" t="str">
        <f>IF(J212&gt;Dashboard!$I$26,"Metro",IF(J212&gt;Dashboard!$H$26,IF(J212&lt;=Dashboard!$I$26,"TIER 1","TIER 6"),IF(J212&gt;Dashboard!$H$27,IF(J212&lt;=Dashboard!$I$27,"TIER 2","TIER 6"),IF(J212&gt;Dashboard!$H$28,IF(J212&lt;=Dashboard!$I$28,"TIER 3","TIER 6"),IF(J212&gt;Dashboard!$H$29,IF(J212&lt;=Dashboard!$I$29,"TIER 4","TIER 6"),IF(J212&gt;Dashboard!$H$30,IF(J212&lt;=Dashboard!$I$30,"TIER 5","TIER 6"),IF(J212&gt;Dashboard!$H$31,IF(J212&lt;=Dashboard!$I$31,"TIER 6","TIER 6"),"TIER 6")))))))</f>
        <v>TIER 1</v>
      </c>
      <c r="L212" s="14">
        <f>$J212*Dashboard!$J$37</f>
        <v>118345.03035824593</v>
      </c>
      <c r="M212" s="14">
        <f>$J212*Dashboard!$J$38</f>
        <v>179884.44614453381</v>
      </c>
      <c r="N212" s="14">
        <f>$J212*Dashboard!$J$39</f>
        <v>710070.18214947556</v>
      </c>
      <c r="O212" s="14">
        <f>$J212*Dashboard!$J$40</f>
        <v>1358600.9485126634</v>
      </c>
      <c r="P212" s="14">
        <f>H212*(1+Dashboard!$L$19)^(Dashboard!$K$36-2019)</f>
        <v>534545.42544274812</v>
      </c>
      <c r="Q212" s="14">
        <f>I212*(1+Dashboard!$L$20)^(Dashboard!$K$36-2019)</f>
        <v>1892671.3907392584</v>
      </c>
      <c r="R212" s="14">
        <f>J212*(1+Dashboard!$L$18)^(Dashboard!$K$36-2019)</f>
        <v>2487636.3257181211</v>
      </c>
      <c r="S212" s="1" t="str">
        <f>IF(R212&gt;Dashboard!$K$26,"Metro",IF(R212&gt;Dashboard!$J$26,IF(R212&lt;=Dashboard!$K$26,"TIER 1","TIER 6"),IF(R212&gt;Dashboard!$J$27,IF(R212&lt;=Dashboard!$K$27,"TIER 2","TIER 6"),IF(R212&gt;Dashboard!$J$28,IF(R212&lt;=Dashboard!$K$28,"TIER 3","TIER 6"),IF(R212&gt;Dashboard!$J$29,IF(R212&lt;=Dashboard!$K$29,"TIER 4","TIER 6"),IF(R212&gt;Dashboard!$J$30,IF(R212&lt;=Dashboard!$K$30,"TIER 5","TIER 6"),IF(R212&gt;Dashboard!$J$31,IF(R212&lt;=Dashboard!$K$31,"TIER 6","TIER 6"),"TIER 6")))))))</f>
        <v>TIER 1</v>
      </c>
      <c r="T212" s="14">
        <f>$R212*Dashboard!$K$37</f>
        <v>248763.63257181214</v>
      </c>
      <c r="U212" s="14">
        <f>$R212*Dashboard!$K$38</f>
        <v>373145.44885771815</v>
      </c>
      <c r="V212" s="14">
        <f>$R212*Dashboard!$K$39</f>
        <v>621909.08142953028</v>
      </c>
      <c r="W212" s="14">
        <f>$R212*Dashboard!$K$40</f>
        <v>1243818.1628590606</v>
      </c>
    </row>
    <row r="213" spans="3:23" x14ac:dyDescent="0.55000000000000004">
      <c r="C213" s="1" t="s">
        <v>417</v>
      </c>
      <c r="D213" s="1" t="s">
        <v>96</v>
      </c>
      <c r="E213" s="14">
        <v>501978</v>
      </c>
      <c r="F213" s="14">
        <v>1675353</v>
      </c>
      <c r="G213" s="14">
        <v>2177331</v>
      </c>
      <c r="H213" s="14">
        <f>E213*(1+Dashboard!$K$19)^(Dashboard!$J$36-2011)</f>
        <v>588147.2327567552</v>
      </c>
      <c r="I213" s="14">
        <f>F213*(1+Dashboard!$K$20)^(Dashboard!$J$36-2011)</f>
        <v>1746875.6519737486</v>
      </c>
      <c r="J213" s="14">
        <f>G213*(1+Dashboard!$K$18)^(Dashboard!$J$36-2011)</f>
        <v>2357737.4737218935</v>
      </c>
      <c r="K213" s="1" t="str">
        <f>IF(J213&gt;Dashboard!$I$26,"Metro",IF(J213&gt;Dashboard!$H$26,IF(J213&lt;=Dashboard!$I$26,"TIER 1","TIER 6"),IF(J213&gt;Dashboard!$H$27,IF(J213&lt;=Dashboard!$I$27,"TIER 2","TIER 6"),IF(J213&gt;Dashboard!$H$28,IF(J213&lt;=Dashboard!$I$28,"TIER 3","TIER 6"),IF(J213&gt;Dashboard!$H$29,IF(J213&lt;=Dashboard!$I$29,"TIER 4","TIER 6"),IF(J213&gt;Dashboard!$H$30,IF(J213&lt;=Dashboard!$I$30,"TIER 5","TIER 6"),IF(J213&gt;Dashboard!$H$31,IF(J213&lt;=Dashboard!$I$31,"TIER 6","TIER 6"),"TIER 6")))))))</f>
        <v>TIER 1</v>
      </c>
      <c r="L213" s="14">
        <f>$J213*Dashboard!$J$37</f>
        <v>117886.87368609468</v>
      </c>
      <c r="M213" s="14">
        <f>$J213*Dashboard!$J$38</f>
        <v>179188.04800286391</v>
      </c>
      <c r="N213" s="14">
        <f>$J213*Dashboard!$J$39</f>
        <v>707321.24211656803</v>
      </c>
      <c r="O213" s="14">
        <f>$J213*Dashboard!$J$40</f>
        <v>1353341.3099163671</v>
      </c>
      <c r="P213" s="14">
        <f>H213*(1+Dashboard!$L$19)^(Dashboard!$K$36-2019)</f>
        <v>649362.06914193567</v>
      </c>
      <c r="Q213" s="14">
        <f>I213*(1+Dashboard!$L$20)^(Dashboard!$K$36-2019)</f>
        <v>1788865.3845875873</v>
      </c>
      <c r="R213" s="14">
        <f>J213*(1+Dashboard!$L$18)^(Dashboard!$K$36-2019)</f>
        <v>2478005.7803790946</v>
      </c>
      <c r="S213" s="1" t="str">
        <f>IF(R213&gt;Dashboard!$K$26,"Metro",IF(R213&gt;Dashboard!$J$26,IF(R213&lt;=Dashboard!$K$26,"TIER 1","TIER 6"),IF(R213&gt;Dashboard!$J$27,IF(R213&lt;=Dashboard!$K$27,"TIER 2","TIER 6"),IF(R213&gt;Dashboard!$J$28,IF(R213&lt;=Dashboard!$K$28,"TIER 3","TIER 6"),IF(R213&gt;Dashboard!$J$29,IF(R213&lt;=Dashboard!$K$29,"TIER 4","TIER 6"),IF(R213&gt;Dashboard!$J$30,IF(R213&lt;=Dashboard!$K$30,"TIER 5","TIER 6"),IF(R213&gt;Dashboard!$J$31,IF(R213&lt;=Dashboard!$K$31,"TIER 6","TIER 6"),"TIER 6")))))))</f>
        <v>TIER 1</v>
      </c>
      <c r="T213" s="14">
        <f>$R213*Dashboard!$K$37</f>
        <v>247800.57803790946</v>
      </c>
      <c r="U213" s="14">
        <f>$R213*Dashboard!$K$38</f>
        <v>371700.8670568642</v>
      </c>
      <c r="V213" s="14">
        <f>$R213*Dashboard!$K$39</f>
        <v>619501.44509477366</v>
      </c>
      <c r="W213" s="14">
        <f>$R213*Dashboard!$K$40</f>
        <v>1239002.8901895473</v>
      </c>
    </row>
    <row r="214" spans="3:23" x14ac:dyDescent="0.55000000000000004">
      <c r="C214" s="1" t="s">
        <v>341</v>
      </c>
      <c r="D214" s="1" t="s">
        <v>62</v>
      </c>
      <c r="E214" s="14">
        <v>971065</v>
      </c>
      <c r="F214" s="14">
        <v>1189054</v>
      </c>
      <c r="G214" s="14">
        <v>2160119</v>
      </c>
      <c r="H214" s="14">
        <f>E214*(1+Dashboard!$K$19)^(Dashboard!$J$36-2011)</f>
        <v>1137757.4168129649</v>
      </c>
      <c r="I214" s="14">
        <f>F214*(1+Dashboard!$K$20)^(Dashboard!$J$36-2011)</f>
        <v>1239816.0157781634</v>
      </c>
      <c r="J214" s="14">
        <f>G214*(1+Dashboard!$K$18)^(Dashboard!$J$36-2011)</f>
        <v>2339099.344104623</v>
      </c>
      <c r="K214" s="1" t="str">
        <f>IF(J214&gt;Dashboard!$I$26,"Metro",IF(J214&gt;Dashboard!$H$26,IF(J214&lt;=Dashboard!$I$26,"TIER 1","TIER 6"),IF(J214&gt;Dashboard!$H$27,IF(J214&lt;=Dashboard!$I$27,"TIER 2","TIER 6"),IF(J214&gt;Dashboard!$H$28,IF(J214&lt;=Dashboard!$I$28,"TIER 3","TIER 6"),IF(J214&gt;Dashboard!$H$29,IF(J214&lt;=Dashboard!$I$29,"TIER 4","TIER 6"),IF(J214&gt;Dashboard!$H$30,IF(J214&lt;=Dashboard!$I$30,"TIER 5","TIER 6"),IF(J214&gt;Dashboard!$H$31,IF(J214&lt;=Dashboard!$I$31,"TIER 6","TIER 6"),"TIER 6")))))))</f>
        <v>TIER 1</v>
      </c>
      <c r="L214" s="14">
        <f>$J214*Dashboard!$J$37</f>
        <v>116954.96720523115</v>
      </c>
      <c r="M214" s="14">
        <f>$J214*Dashboard!$J$38</f>
        <v>177771.55015195135</v>
      </c>
      <c r="N214" s="14">
        <f>$J214*Dashboard!$J$39</f>
        <v>701729.80323138682</v>
      </c>
      <c r="O214" s="14">
        <f>$J214*Dashboard!$J$40</f>
        <v>1342643.0235160538</v>
      </c>
      <c r="P214" s="14">
        <f>H214*(1+Dashboard!$L$19)^(Dashboard!$K$36-2019)</f>
        <v>1256176.1226016155</v>
      </c>
      <c r="Q214" s="14">
        <f>I214*(1+Dashboard!$L$20)^(Dashboard!$K$36-2019)</f>
        <v>1269617.531950227</v>
      </c>
      <c r="R214" s="14">
        <f>J214*(1+Dashboard!$L$18)^(Dashboard!$K$36-2019)</f>
        <v>2458416.9188362765</v>
      </c>
      <c r="S214" s="1" t="str">
        <f>IF(R214&gt;Dashboard!$K$26,"Metro",IF(R214&gt;Dashboard!$J$26,IF(R214&lt;=Dashboard!$K$26,"TIER 1","TIER 6"),IF(R214&gt;Dashboard!$J$27,IF(R214&lt;=Dashboard!$K$27,"TIER 2","TIER 6"),IF(R214&gt;Dashboard!$J$28,IF(R214&lt;=Dashboard!$K$28,"TIER 3","TIER 6"),IF(R214&gt;Dashboard!$J$29,IF(R214&lt;=Dashboard!$K$29,"TIER 4","TIER 6"),IF(R214&gt;Dashboard!$J$30,IF(R214&lt;=Dashboard!$K$30,"TIER 5","TIER 6"),IF(R214&gt;Dashboard!$J$31,IF(R214&lt;=Dashboard!$K$31,"TIER 6","TIER 6"),"TIER 6")))))))</f>
        <v>TIER 1</v>
      </c>
      <c r="T214" s="14">
        <f>$R214*Dashboard!$K$37</f>
        <v>245841.69188362767</v>
      </c>
      <c r="U214" s="14">
        <f>$R214*Dashboard!$K$38</f>
        <v>368762.53782544145</v>
      </c>
      <c r="V214" s="14">
        <f>$R214*Dashboard!$K$39</f>
        <v>614604.22970906913</v>
      </c>
      <c r="W214" s="14">
        <f>$R214*Dashboard!$K$40</f>
        <v>1229208.4594181383</v>
      </c>
    </row>
    <row r="215" spans="3:23" x14ac:dyDescent="0.55000000000000004">
      <c r="C215" s="1" t="s">
        <v>588</v>
      </c>
      <c r="D215" s="1" t="s">
        <v>112</v>
      </c>
      <c r="E215" s="14">
        <v>808040</v>
      </c>
      <c r="F215" s="14">
        <v>1351735</v>
      </c>
      <c r="G215" s="14">
        <v>2159775</v>
      </c>
      <c r="H215" s="14">
        <f>E215*(1+Dashboard!$K$19)^(Dashboard!$J$36-2011)</f>
        <v>946747.64622507058</v>
      </c>
      <c r="I215" s="14">
        <f>F215*(1+Dashboard!$K$20)^(Dashboard!$J$36-2011)</f>
        <v>1409442.0455991873</v>
      </c>
      <c r="J215" s="14">
        <f>G215*(1+Dashboard!$K$18)^(Dashboard!$J$36-2011)</f>
        <v>2338726.8413978871</v>
      </c>
      <c r="K215" s="1" t="str">
        <f>IF(J215&gt;Dashboard!$I$26,"Metro",IF(J215&gt;Dashboard!$H$26,IF(J215&lt;=Dashboard!$I$26,"TIER 1","TIER 6"),IF(J215&gt;Dashboard!$H$27,IF(J215&lt;=Dashboard!$I$27,"TIER 2","TIER 6"),IF(J215&gt;Dashboard!$H$28,IF(J215&lt;=Dashboard!$I$28,"TIER 3","TIER 6"),IF(J215&gt;Dashboard!$H$29,IF(J215&lt;=Dashboard!$I$29,"TIER 4","TIER 6"),IF(J215&gt;Dashboard!$H$30,IF(J215&lt;=Dashboard!$I$30,"TIER 5","TIER 6"),IF(J215&gt;Dashboard!$H$31,IF(J215&lt;=Dashboard!$I$31,"TIER 6","TIER 6"),"TIER 6")))))))</f>
        <v>TIER 1</v>
      </c>
      <c r="L215" s="14">
        <f>$J215*Dashboard!$J$37</f>
        <v>116936.34206989437</v>
      </c>
      <c r="M215" s="14">
        <f>$J215*Dashboard!$J$38</f>
        <v>177743.23994623942</v>
      </c>
      <c r="N215" s="14">
        <f>$J215*Dashboard!$J$39</f>
        <v>701618.05241936608</v>
      </c>
      <c r="O215" s="14">
        <f>$J215*Dashboard!$J$40</f>
        <v>1342429.2069623873</v>
      </c>
      <c r="P215" s="14">
        <f>H215*(1+Dashboard!$L$19)^(Dashboard!$K$36-2019)</f>
        <v>1045285.9016718854</v>
      </c>
      <c r="Q215" s="14">
        <f>I215*(1+Dashboard!$L$20)^(Dashboard!$K$36-2019)</f>
        <v>1443320.8706675563</v>
      </c>
      <c r="R215" s="14">
        <f>J215*(1+Dashboard!$L$18)^(Dashboard!$K$36-2019)</f>
        <v>2458025.4147478081</v>
      </c>
      <c r="S215" s="1" t="str">
        <f>IF(R215&gt;Dashboard!$K$26,"Metro",IF(R215&gt;Dashboard!$J$26,IF(R215&lt;=Dashboard!$K$26,"TIER 1","TIER 6"),IF(R215&gt;Dashboard!$J$27,IF(R215&lt;=Dashboard!$K$27,"TIER 2","TIER 6"),IF(R215&gt;Dashboard!$J$28,IF(R215&lt;=Dashboard!$K$28,"TIER 3","TIER 6"),IF(R215&gt;Dashboard!$J$29,IF(R215&lt;=Dashboard!$K$29,"TIER 4","TIER 6"),IF(R215&gt;Dashboard!$J$30,IF(R215&lt;=Dashboard!$K$30,"TIER 5","TIER 6"),IF(R215&gt;Dashboard!$J$31,IF(R215&lt;=Dashboard!$K$31,"TIER 6","TIER 6"),"TIER 6")))))))</f>
        <v>TIER 1</v>
      </c>
      <c r="T215" s="14">
        <f>$R215*Dashboard!$K$37</f>
        <v>245802.54147478082</v>
      </c>
      <c r="U215" s="14">
        <f>$R215*Dashboard!$K$38</f>
        <v>368703.81221217121</v>
      </c>
      <c r="V215" s="14">
        <f>$R215*Dashboard!$K$39</f>
        <v>614506.35368695203</v>
      </c>
      <c r="W215" s="14">
        <f>$R215*Dashboard!$K$40</f>
        <v>1229012.7073739041</v>
      </c>
    </row>
    <row r="216" spans="3:23" x14ac:dyDescent="0.55000000000000004">
      <c r="C216" s="1" t="s">
        <v>611</v>
      </c>
      <c r="D216" s="1" t="s">
        <v>616</v>
      </c>
      <c r="E216" s="14">
        <v>166391</v>
      </c>
      <c r="F216" s="14">
        <v>1982274</v>
      </c>
      <c r="G216" s="14">
        <v>2148665</v>
      </c>
      <c r="H216" s="14">
        <f>E216*(1+Dashboard!$K$19)^(Dashboard!$J$36-2011)</f>
        <v>194953.57606434796</v>
      </c>
      <c r="I216" s="14">
        <f>F216*(1+Dashboard!$K$20)^(Dashboard!$J$36-2011)</f>
        <v>2066899.4451561016</v>
      </c>
      <c r="J216" s="14">
        <f>G216*(1+Dashboard!$K$18)^(Dashboard!$J$36-2011)</f>
        <v>2326696.3033983591</v>
      </c>
      <c r="K216" s="1" t="str">
        <f>IF(J216&gt;Dashboard!$I$26,"Metro",IF(J216&gt;Dashboard!$H$26,IF(J216&lt;=Dashboard!$I$26,"TIER 1","TIER 6"),IF(J216&gt;Dashboard!$H$27,IF(J216&lt;=Dashboard!$I$27,"TIER 2","TIER 6"),IF(J216&gt;Dashboard!$H$28,IF(J216&lt;=Dashboard!$I$28,"TIER 3","TIER 6"),IF(J216&gt;Dashboard!$H$29,IF(J216&lt;=Dashboard!$I$29,"TIER 4","TIER 6"),IF(J216&gt;Dashboard!$H$30,IF(J216&lt;=Dashboard!$I$30,"TIER 5","TIER 6"),IF(J216&gt;Dashboard!$H$31,IF(J216&lt;=Dashboard!$I$31,"TIER 6","TIER 6"),"TIER 6")))))))</f>
        <v>TIER 1</v>
      </c>
      <c r="L216" s="14">
        <f>$J216*Dashboard!$J$37</f>
        <v>116334.81516991796</v>
      </c>
      <c r="M216" s="14">
        <f>$J216*Dashboard!$J$38</f>
        <v>176828.91905827529</v>
      </c>
      <c r="N216" s="14">
        <f>$J216*Dashboard!$J$39</f>
        <v>698008.89101950766</v>
      </c>
      <c r="O216" s="14">
        <f>$J216*Dashboard!$J$40</f>
        <v>1335523.6781506583</v>
      </c>
      <c r="P216" s="14">
        <f>H216*(1+Dashboard!$L$19)^(Dashboard!$K$36-2019)</f>
        <v>215244.5008478376</v>
      </c>
      <c r="Q216" s="14">
        <f>I216*(1+Dashboard!$L$20)^(Dashboard!$K$36-2019)</f>
        <v>2116581.6048128214</v>
      </c>
      <c r="R216" s="14">
        <f>J216*(1+Dashboard!$L$18)^(Dashboard!$K$36-2019)</f>
        <v>2445381.1984021938</v>
      </c>
      <c r="S216" s="1" t="str">
        <f>IF(R216&gt;Dashboard!$K$26,"Metro",IF(R216&gt;Dashboard!$J$26,IF(R216&lt;=Dashboard!$K$26,"TIER 1","TIER 6"),IF(R216&gt;Dashboard!$J$27,IF(R216&lt;=Dashboard!$K$27,"TIER 2","TIER 6"),IF(R216&gt;Dashboard!$J$28,IF(R216&lt;=Dashboard!$K$28,"TIER 3","TIER 6"),IF(R216&gt;Dashboard!$J$29,IF(R216&lt;=Dashboard!$K$29,"TIER 4","TIER 6"),IF(R216&gt;Dashboard!$J$30,IF(R216&lt;=Dashboard!$K$30,"TIER 5","TIER 6"),IF(R216&gt;Dashboard!$J$31,IF(R216&lt;=Dashboard!$K$31,"TIER 6","TIER 6"),"TIER 6")))))))</f>
        <v>TIER 1</v>
      </c>
      <c r="T216" s="14">
        <f>$R216*Dashboard!$K$37</f>
        <v>244538.11984021938</v>
      </c>
      <c r="U216" s="14">
        <f>$R216*Dashboard!$K$38</f>
        <v>366807.17976032908</v>
      </c>
      <c r="V216" s="14">
        <f>$R216*Dashboard!$K$39</f>
        <v>611345.29960054846</v>
      </c>
      <c r="W216" s="14">
        <f>$R216*Dashboard!$K$40</f>
        <v>1222690.5992010969</v>
      </c>
    </row>
    <row r="217" spans="3:23" x14ac:dyDescent="0.55000000000000004">
      <c r="C217" s="1" t="s">
        <v>571</v>
      </c>
      <c r="D217" s="1" t="s">
        <v>210</v>
      </c>
      <c r="E217" s="14">
        <v>489079</v>
      </c>
      <c r="F217" s="14">
        <v>1647966</v>
      </c>
      <c r="G217" s="14">
        <v>2137045</v>
      </c>
      <c r="H217" s="14">
        <f>E217*(1+Dashboard!$K$19)^(Dashboard!$J$36-2011)</f>
        <v>573033.99840120703</v>
      </c>
      <c r="I217" s="14">
        <f>F217*(1+Dashboard!$K$20)^(Dashboard!$J$36-2011)</f>
        <v>1718319.4709894396</v>
      </c>
      <c r="J217" s="14">
        <f>G217*(1+Dashboard!$K$18)^(Dashboard!$J$36-2011)</f>
        <v>2314113.5084789605</v>
      </c>
      <c r="K217" s="1" t="str">
        <f>IF(J217&gt;Dashboard!$I$26,"Metro",IF(J217&gt;Dashboard!$H$26,IF(J217&lt;=Dashboard!$I$26,"TIER 1","TIER 6"),IF(J217&gt;Dashboard!$H$27,IF(J217&lt;=Dashboard!$I$27,"TIER 2","TIER 6"),IF(J217&gt;Dashboard!$H$28,IF(J217&lt;=Dashboard!$I$28,"TIER 3","TIER 6"),IF(J217&gt;Dashboard!$H$29,IF(J217&lt;=Dashboard!$I$29,"TIER 4","TIER 6"),IF(J217&gt;Dashboard!$H$30,IF(J217&lt;=Dashboard!$I$30,"TIER 5","TIER 6"),IF(J217&gt;Dashboard!$H$31,IF(J217&lt;=Dashboard!$I$31,"TIER 6","TIER 6"),"TIER 6")))))))</f>
        <v>TIER 1</v>
      </c>
      <c r="L217" s="14">
        <f>$J217*Dashboard!$J$37</f>
        <v>115705.67542394804</v>
      </c>
      <c r="M217" s="14">
        <f>$J217*Dashboard!$J$38</f>
        <v>175872.626644401</v>
      </c>
      <c r="N217" s="14">
        <f>$J217*Dashboard!$J$39</f>
        <v>694234.0525436881</v>
      </c>
      <c r="O217" s="14">
        <f>$J217*Dashboard!$J$40</f>
        <v>1328301.1538669234</v>
      </c>
      <c r="P217" s="14">
        <f>H217*(1+Dashboard!$L$19)^(Dashboard!$K$36-2019)</f>
        <v>632675.83721571218</v>
      </c>
      <c r="Q217" s="14">
        <f>I217*(1+Dashboard!$L$20)^(Dashboard!$K$36-2019)</f>
        <v>1759622.7973312298</v>
      </c>
      <c r="R217" s="14">
        <f>J217*(1+Dashboard!$L$18)^(Dashboard!$K$36-2019)</f>
        <v>2432156.554483559</v>
      </c>
      <c r="S217" s="1" t="str">
        <f>IF(R217&gt;Dashboard!$K$26,"Metro",IF(R217&gt;Dashboard!$J$26,IF(R217&lt;=Dashboard!$K$26,"TIER 1","TIER 6"),IF(R217&gt;Dashboard!$J$27,IF(R217&lt;=Dashboard!$K$27,"TIER 2","TIER 6"),IF(R217&gt;Dashboard!$J$28,IF(R217&lt;=Dashboard!$K$28,"TIER 3","TIER 6"),IF(R217&gt;Dashboard!$J$29,IF(R217&lt;=Dashboard!$K$29,"TIER 4","TIER 6"),IF(R217&gt;Dashboard!$J$30,IF(R217&lt;=Dashboard!$K$30,"TIER 5","TIER 6"),IF(R217&gt;Dashboard!$J$31,IF(R217&lt;=Dashboard!$K$31,"TIER 6","TIER 6"),"TIER 6")))))))</f>
        <v>TIER 1</v>
      </c>
      <c r="T217" s="14">
        <f>$R217*Dashboard!$K$37</f>
        <v>243215.65544835592</v>
      </c>
      <c r="U217" s="14">
        <f>$R217*Dashboard!$K$38</f>
        <v>364823.48317253386</v>
      </c>
      <c r="V217" s="14">
        <f>$R217*Dashboard!$K$39</f>
        <v>608039.13862088975</v>
      </c>
      <c r="W217" s="14">
        <f>$R217*Dashboard!$K$40</f>
        <v>1216078.2772417795</v>
      </c>
    </row>
    <row r="218" spans="3:23" x14ac:dyDescent="0.55000000000000004">
      <c r="C218" s="1" t="s">
        <v>432</v>
      </c>
      <c r="D218" s="1" t="s">
        <v>127</v>
      </c>
      <c r="E218" s="14">
        <v>1148146</v>
      </c>
      <c r="F218" s="14">
        <v>979643</v>
      </c>
      <c r="G218" s="14">
        <v>2127789</v>
      </c>
      <c r="H218" s="14">
        <f>E218*(1+Dashboard!$K$19)^(Dashboard!$J$36-2011)</f>
        <v>1345236.0316602271</v>
      </c>
      <c r="I218" s="14">
        <f>F218*(1+Dashboard!$K$20)^(Dashboard!$J$36-2011)</f>
        <v>1021465.0311465816</v>
      </c>
      <c r="J218" s="14">
        <f>G218*(1+Dashboard!$K$18)^(Dashboard!$J$36-2011)</f>
        <v>2304090.5868116673</v>
      </c>
      <c r="K218" s="1" t="str">
        <f>IF(J218&gt;Dashboard!$I$26,"Metro",IF(J218&gt;Dashboard!$H$26,IF(J218&lt;=Dashboard!$I$26,"TIER 1","TIER 6"),IF(J218&gt;Dashboard!$H$27,IF(J218&lt;=Dashboard!$I$27,"TIER 2","TIER 6"),IF(J218&gt;Dashboard!$H$28,IF(J218&lt;=Dashboard!$I$28,"TIER 3","TIER 6"),IF(J218&gt;Dashboard!$H$29,IF(J218&lt;=Dashboard!$I$29,"TIER 4","TIER 6"),IF(J218&gt;Dashboard!$H$30,IF(J218&lt;=Dashboard!$I$30,"TIER 5","TIER 6"),IF(J218&gt;Dashboard!$H$31,IF(J218&lt;=Dashboard!$I$31,"TIER 6","TIER 6"),"TIER 6")))))))</f>
        <v>TIER 1</v>
      </c>
      <c r="L218" s="14">
        <f>$J218*Dashboard!$J$37</f>
        <v>115204.52934058337</v>
      </c>
      <c r="M218" s="14">
        <f>$J218*Dashboard!$J$38</f>
        <v>175110.8845976867</v>
      </c>
      <c r="N218" s="14">
        <f>$J218*Dashboard!$J$39</f>
        <v>691227.17604350019</v>
      </c>
      <c r="O218" s="14">
        <f>$J218*Dashboard!$J$40</f>
        <v>1322547.9968298972</v>
      </c>
      <c r="P218" s="14">
        <f>H218*(1+Dashboard!$L$19)^(Dashboard!$K$36-2019)</f>
        <v>1485249.2783290043</v>
      </c>
      <c r="Q218" s="14">
        <f>I218*(1+Dashboard!$L$20)^(Dashboard!$K$36-2019)</f>
        <v>1046018.0343805382</v>
      </c>
      <c r="R218" s="14">
        <f>J218*(1+Dashboard!$L$18)^(Dashboard!$K$36-2019)</f>
        <v>2421622.3630798687</v>
      </c>
      <c r="S218" s="1" t="str">
        <f>IF(R218&gt;Dashboard!$K$26,"Metro",IF(R218&gt;Dashboard!$J$26,IF(R218&lt;=Dashboard!$K$26,"TIER 1","TIER 6"),IF(R218&gt;Dashboard!$J$27,IF(R218&lt;=Dashboard!$K$27,"TIER 2","TIER 6"),IF(R218&gt;Dashboard!$J$28,IF(R218&lt;=Dashboard!$K$28,"TIER 3","TIER 6"),IF(R218&gt;Dashboard!$J$29,IF(R218&lt;=Dashboard!$K$29,"TIER 4","TIER 6"),IF(R218&gt;Dashboard!$J$30,IF(R218&lt;=Dashboard!$K$30,"TIER 5","TIER 6"),IF(R218&gt;Dashboard!$J$31,IF(R218&lt;=Dashboard!$K$31,"TIER 6","TIER 6"),"TIER 6")))))))</f>
        <v>TIER 1</v>
      </c>
      <c r="T218" s="14">
        <f>$R218*Dashboard!$K$37</f>
        <v>242162.2363079869</v>
      </c>
      <c r="U218" s="14">
        <f>$R218*Dashboard!$K$38</f>
        <v>363243.35446198029</v>
      </c>
      <c r="V218" s="14">
        <f>$R218*Dashboard!$K$39</f>
        <v>605405.59076996718</v>
      </c>
      <c r="W218" s="14">
        <f>$R218*Dashboard!$K$40</f>
        <v>1210811.1815399344</v>
      </c>
    </row>
    <row r="219" spans="3:23" x14ac:dyDescent="0.55000000000000004">
      <c r="C219" s="1" t="s">
        <v>341</v>
      </c>
      <c r="D219" s="1" t="s">
        <v>345</v>
      </c>
      <c r="E219" s="14">
        <v>191625</v>
      </c>
      <c r="F219" s="14">
        <v>1935461</v>
      </c>
      <c r="G219" s="14">
        <v>2127086</v>
      </c>
      <c r="H219" s="14">
        <f>E219*(1+Dashboard!$K$19)^(Dashboard!$J$36-2011)</f>
        <v>224519.22888455912</v>
      </c>
      <c r="I219" s="14">
        <f>F219*(1+Dashboard!$K$20)^(Dashboard!$J$36-2011)</f>
        <v>2018087.9469847628</v>
      </c>
      <c r="J219" s="14">
        <f>G219*(1+Dashboard!$K$18)^(Dashboard!$J$36-2011)</f>
        <v>2303329.3385476107</v>
      </c>
      <c r="K219" s="1" t="str">
        <f>IF(J219&gt;Dashboard!$I$26,"Metro",IF(J219&gt;Dashboard!$H$26,IF(J219&lt;=Dashboard!$I$26,"TIER 1","TIER 6"),IF(J219&gt;Dashboard!$H$27,IF(J219&lt;=Dashboard!$I$27,"TIER 2","TIER 6"),IF(J219&gt;Dashboard!$H$28,IF(J219&lt;=Dashboard!$I$28,"TIER 3","TIER 6"),IF(J219&gt;Dashboard!$H$29,IF(J219&lt;=Dashboard!$I$29,"TIER 4","TIER 6"),IF(J219&gt;Dashboard!$H$30,IF(J219&lt;=Dashboard!$I$30,"TIER 5","TIER 6"),IF(J219&gt;Dashboard!$H$31,IF(J219&lt;=Dashboard!$I$31,"TIER 6","TIER 6"),"TIER 6")))))))</f>
        <v>TIER 1</v>
      </c>
      <c r="L219" s="14">
        <f>$J219*Dashboard!$J$37</f>
        <v>115166.46692738053</v>
      </c>
      <c r="M219" s="14">
        <f>$J219*Dashboard!$J$38</f>
        <v>175053.0297296184</v>
      </c>
      <c r="N219" s="14">
        <f>$J219*Dashboard!$J$39</f>
        <v>690998.8015642832</v>
      </c>
      <c r="O219" s="14">
        <f>$J219*Dashboard!$J$40</f>
        <v>1322111.0403263287</v>
      </c>
      <c r="P219" s="14">
        <f>H219*(1+Dashboard!$L$19)^(Dashboard!$K$36-2019)</f>
        <v>247887.37056070869</v>
      </c>
      <c r="Q219" s="14">
        <f>I219*(1+Dashboard!$L$20)^(Dashboard!$K$36-2019)</f>
        <v>2066596.8223528273</v>
      </c>
      <c r="R219" s="14">
        <f>J219*(1+Dashboard!$L$18)^(Dashboard!$K$36-2019)</f>
        <v>2420822.2835037238</v>
      </c>
      <c r="S219" s="1" t="str">
        <f>IF(R219&gt;Dashboard!$K$26,"Metro",IF(R219&gt;Dashboard!$J$26,IF(R219&lt;=Dashboard!$K$26,"TIER 1","TIER 6"),IF(R219&gt;Dashboard!$J$27,IF(R219&lt;=Dashboard!$K$27,"TIER 2","TIER 6"),IF(R219&gt;Dashboard!$J$28,IF(R219&lt;=Dashboard!$K$28,"TIER 3","TIER 6"),IF(R219&gt;Dashboard!$J$29,IF(R219&lt;=Dashboard!$K$29,"TIER 4","TIER 6"),IF(R219&gt;Dashboard!$J$30,IF(R219&lt;=Dashboard!$K$30,"TIER 5","TIER 6"),IF(R219&gt;Dashboard!$J$31,IF(R219&lt;=Dashboard!$K$31,"TIER 6","TIER 6"),"TIER 6")))))))</f>
        <v>TIER 1</v>
      </c>
      <c r="T219" s="14">
        <f>$R219*Dashboard!$K$37</f>
        <v>242082.2283503724</v>
      </c>
      <c r="U219" s="14">
        <f>$R219*Dashboard!$K$38</f>
        <v>363123.34252555855</v>
      </c>
      <c r="V219" s="14">
        <f>$R219*Dashboard!$K$39</f>
        <v>605205.57087593095</v>
      </c>
      <c r="W219" s="14">
        <f>$R219*Dashboard!$K$40</f>
        <v>1210411.1417518619</v>
      </c>
    </row>
    <row r="220" spans="3:23" x14ac:dyDescent="0.55000000000000004">
      <c r="C220" s="1" t="s">
        <v>528</v>
      </c>
      <c r="D220" s="1" t="s">
        <v>554</v>
      </c>
      <c r="E220" s="14">
        <v>738097</v>
      </c>
      <c r="F220" s="14">
        <v>1355340</v>
      </c>
      <c r="G220" s="14">
        <v>2093437</v>
      </c>
      <c r="H220" s="14">
        <f>E220*(1+Dashboard!$K$19)^(Dashboard!$J$36-2011)</f>
        <v>864798.27413962921</v>
      </c>
      <c r="I220" s="14">
        <f>F220*(1+Dashboard!$K$20)^(Dashboard!$J$36-2011)</f>
        <v>1413200.9469921268</v>
      </c>
      <c r="J220" s="14">
        <f>G220*(1+Dashboard!$K$18)^(Dashboard!$J$36-2011)</f>
        <v>2266892.2932599313</v>
      </c>
      <c r="K220" s="1" t="str">
        <f>IF(J220&gt;Dashboard!$I$26,"Metro",IF(J220&gt;Dashboard!$H$26,IF(J220&lt;=Dashboard!$I$26,"TIER 1","TIER 6"),IF(J220&gt;Dashboard!$H$27,IF(J220&lt;=Dashboard!$I$27,"TIER 2","TIER 6"),IF(J220&gt;Dashboard!$H$28,IF(J220&lt;=Dashboard!$I$28,"TIER 3","TIER 6"),IF(J220&gt;Dashboard!$H$29,IF(J220&lt;=Dashboard!$I$29,"TIER 4","TIER 6"),IF(J220&gt;Dashboard!$H$30,IF(J220&lt;=Dashboard!$I$30,"TIER 5","TIER 6"),IF(J220&gt;Dashboard!$H$31,IF(J220&lt;=Dashboard!$I$31,"TIER 6","TIER 6"),"TIER 6")))))))</f>
        <v>TIER 1</v>
      </c>
      <c r="L220" s="14">
        <f>$J220*Dashboard!$J$37</f>
        <v>113344.61466299657</v>
      </c>
      <c r="M220" s="14">
        <f>$J220*Dashboard!$J$38</f>
        <v>172283.81428775477</v>
      </c>
      <c r="N220" s="14">
        <f>$J220*Dashboard!$J$39</f>
        <v>680067.68797797931</v>
      </c>
      <c r="O220" s="14">
        <f>$J220*Dashboard!$J$40</f>
        <v>1301196.1763312006</v>
      </c>
      <c r="P220" s="14">
        <f>H220*(1+Dashboard!$L$19)^(Dashboard!$K$36-2019)</f>
        <v>954807.17311805557</v>
      </c>
      <c r="Q220" s="14">
        <f>I220*(1+Dashboard!$L$20)^(Dashboard!$K$36-2019)</f>
        <v>1447170.1249509451</v>
      </c>
      <c r="R220" s="14">
        <f>J220*(1+Dashboard!$L$18)^(Dashboard!$K$36-2019)</f>
        <v>2382526.582710424</v>
      </c>
      <c r="S220" s="1" t="str">
        <f>IF(R220&gt;Dashboard!$K$26,"Metro",IF(R220&gt;Dashboard!$J$26,IF(R220&lt;=Dashboard!$K$26,"TIER 1","TIER 6"),IF(R220&gt;Dashboard!$J$27,IF(R220&lt;=Dashboard!$K$27,"TIER 2","TIER 6"),IF(R220&gt;Dashboard!$J$28,IF(R220&lt;=Dashboard!$K$28,"TIER 3","TIER 6"),IF(R220&gt;Dashboard!$J$29,IF(R220&lt;=Dashboard!$K$29,"TIER 4","TIER 6"),IF(R220&gt;Dashboard!$J$30,IF(R220&lt;=Dashboard!$K$30,"TIER 5","TIER 6"),IF(R220&gt;Dashboard!$J$31,IF(R220&lt;=Dashboard!$K$31,"TIER 6","TIER 6"),"TIER 6")))))))</f>
        <v>TIER 1</v>
      </c>
      <c r="T220" s="14">
        <f>$R220*Dashboard!$K$37</f>
        <v>238252.6582710424</v>
      </c>
      <c r="U220" s="14">
        <f>$R220*Dashboard!$K$38</f>
        <v>357378.9874065636</v>
      </c>
      <c r="V220" s="14">
        <f>$R220*Dashboard!$K$39</f>
        <v>595631.64567760599</v>
      </c>
      <c r="W220" s="14">
        <f>$R220*Dashboard!$K$40</f>
        <v>1191263.291355212</v>
      </c>
    </row>
    <row r="221" spans="3:23" x14ac:dyDescent="0.55000000000000004">
      <c r="C221" s="1" t="s">
        <v>341</v>
      </c>
      <c r="D221" s="1" t="s">
        <v>343</v>
      </c>
      <c r="E221" s="14">
        <v>634987</v>
      </c>
      <c r="F221" s="14">
        <v>1457758</v>
      </c>
      <c r="G221" s="14">
        <v>2092745</v>
      </c>
      <c r="H221" s="14">
        <f>E221*(1+Dashboard!$K$19)^(Dashboard!$J$36-2011)</f>
        <v>743988.47536448552</v>
      </c>
      <c r="I221" s="14">
        <f>F221*(1+Dashboard!$K$20)^(Dashboard!$J$36-2011)</f>
        <v>1519991.2834309831</v>
      </c>
      <c r="J221" s="14">
        <f>G221*(1+Dashboard!$K$18)^(Dashboard!$J$36-2011)</f>
        <v>2266142.956419637</v>
      </c>
      <c r="K221" s="1" t="str">
        <f>IF(J221&gt;Dashboard!$I$26,"Metro",IF(J221&gt;Dashboard!$H$26,IF(J221&lt;=Dashboard!$I$26,"TIER 1","TIER 6"),IF(J221&gt;Dashboard!$H$27,IF(J221&lt;=Dashboard!$I$27,"TIER 2","TIER 6"),IF(J221&gt;Dashboard!$H$28,IF(J221&lt;=Dashboard!$I$28,"TIER 3","TIER 6"),IF(J221&gt;Dashboard!$H$29,IF(J221&lt;=Dashboard!$I$29,"TIER 4","TIER 6"),IF(J221&gt;Dashboard!$H$30,IF(J221&lt;=Dashboard!$I$30,"TIER 5","TIER 6"),IF(J221&gt;Dashboard!$H$31,IF(J221&lt;=Dashboard!$I$31,"TIER 6","TIER 6"),"TIER 6")))))))</f>
        <v>TIER 1</v>
      </c>
      <c r="L221" s="14">
        <f>$J221*Dashboard!$J$37</f>
        <v>113307.14782098186</v>
      </c>
      <c r="M221" s="14">
        <f>$J221*Dashboard!$J$38</f>
        <v>172226.8646878924</v>
      </c>
      <c r="N221" s="14">
        <f>$J221*Dashboard!$J$39</f>
        <v>679842.88692589104</v>
      </c>
      <c r="O221" s="14">
        <f>$J221*Dashboard!$J$40</f>
        <v>1300766.0569848719</v>
      </c>
      <c r="P221" s="14">
        <f>H221*(1+Dashboard!$L$19)^(Dashboard!$K$36-2019)</f>
        <v>821423.3934519646</v>
      </c>
      <c r="Q221" s="14">
        <f>I221*(1+Dashboard!$L$20)^(Dashboard!$K$36-2019)</f>
        <v>1556527.3857543049</v>
      </c>
      <c r="R221" s="14">
        <f>J221*(1+Dashboard!$L$18)^(Dashboard!$K$36-2019)</f>
        <v>2381739.0221603648</v>
      </c>
      <c r="S221" s="1" t="str">
        <f>IF(R221&gt;Dashboard!$K$26,"Metro",IF(R221&gt;Dashboard!$J$26,IF(R221&lt;=Dashboard!$K$26,"TIER 1","TIER 6"),IF(R221&gt;Dashboard!$J$27,IF(R221&lt;=Dashboard!$K$27,"TIER 2","TIER 6"),IF(R221&gt;Dashboard!$J$28,IF(R221&lt;=Dashboard!$K$28,"TIER 3","TIER 6"),IF(R221&gt;Dashboard!$J$29,IF(R221&lt;=Dashboard!$K$29,"TIER 4","TIER 6"),IF(R221&gt;Dashboard!$J$30,IF(R221&lt;=Dashboard!$K$30,"TIER 5","TIER 6"),IF(R221&gt;Dashboard!$J$31,IF(R221&lt;=Dashboard!$K$31,"TIER 6","TIER 6"),"TIER 6")))))))</f>
        <v>TIER 1</v>
      </c>
      <c r="T221" s="14">
        <f>$R221*Dashboard!$K$37</f>
        <v>238173.90221603648</v>
      </c>
      <c r="U221" s="14">
        <f>$R221*Dashboard!$K$38</f>
        <v>357260.85332405468</v>
      </c>
      <c r="V221" s="14">
        <f>$R221*Dashboard!$K$39</f>
        <v>595434.7555400912</v>
      </c>
      <c r="W221" s="14">
        <f>$R221*Dashboard!$K$40</f>
        <v>1190869.5110801824</v>
      </c>
    </row>
    <row r="222" spans="3:23" x14ac:dyDescent="0.55000000000000004">
      <c r="C222" s="1" t="s">
        <v>443</v>
      </c>
      <c r="D222" s="1" t="s">
        <v>151</v>
      </c>
      <c r="E222" s="14">
        <v>505183</v>
      </c>
      <c r="F222" s="14">
        <v>1585739</v>
      </c>
      <c r="G222" s="14">
        <v>2090922</v>
      </c>
      <c r="H222" s="14">
        <f>E222*(1+Dashboard!$K$19)^(Dashboard!$J$36-2011)</f>
        <v>591902.40107286745</v>
      </c>
      <c r="I222" s="14">
        <f>F222*(1+Dashboard!$K$20)^(Dashboard!$J$36-2011)</f>
        <v>1653435.9322991632</v>
      </c>
      <c r="J222" s="14">
        <f>G222*(1+Dashboard!$K$18)^(Dashboard!$J$36-2011)</f>
        <v>2264168.9086452769</v>
      </c>
      <c r="K222" s="1" t="str">
        <f>IF(J222&gt;Dashboard!$I$26,"Metro",IF(J222&gt;Dashboard!$H$26,IF(J222&lt;=Dashboard!$I$26,"TIER 1","TIER 6"),IF(J222&gt;Dashboard!$H$27,IF(J222&lt;=Dashboard!$I$27,"TIER 2","TIER 6"),IF(J222&gt;Dashboard!$H$28,IF(J222&lt;=Dashboard!$I$28,"TIER 3","TIER 6"),IF(J222&gt;Dashboard!$H$29,IF(J222&lt;=Dashboard!$I$29,"TIER 4","TIER 6"),IF(J222&gt;Dashboard!$H$30,IF(J222&lt;=Dashboard!$I$30,"TIER 5","TIER 6"),IF(J222&gt;Dashboard!$H$31,IF(J222&lt;=Dashboard!$I$31,"TIER 6","TIER 6"),"TIER 6")))))))</f>
        <v>TIER 1</v>
      </c>
      <c r="L222" s="14">
        <f>$J222*Dashboard!$J$37</f>
        <v>113208.44543226385</v>
      </c>
      <c r="M222" s="14">
        <f>$J222*Dashboard!$J$38</f>
        <v>172076.83705704103</v>
      </c>
      <c r="N222" s="14">
        <f>$J222*Dashboard!$J$39</f>
        <v>679250.672593583</v>
      </c>
      <c r="O222" s="14">
        <f>$J222*Dashboard!$J$40</f>
        <v>1299632.9535623891</v>
      </c>
      <c r="P222" s="14">
        <f>H222*(1+Dashboard!$L$19)^(Dashboard!$K$36-2019)</f>
        <v>653508.07839253999</v>
      </c>
      <c r="Q222" s="14">
        <f>I222*(1+Dashboard!$L$20)^(Dashboard!$K$36-2019)</f>
        <v>1693179.6499546878</v>
      </c>
      <c r="R222" s="14">
        <f>J222*(1+Dashboard!$L$18)^(Dashboard!$K$36-2019)</f>
        <v>2379664.2781101344</v>
      </c>
      <c r="S222" s="1" t="str">
        <f>IF(R222&gt;Dashboard!$K$26,"Metro",IF(R222&gt;Dashboard!$J$26,IF(R222&lt;=Dashboard!$K$26,"TIER 1","TIER 6"),IF(R222&gt;Dashboard!$J$27,IF(R222&lt;=Dashboard!$K$27,"TIER 2","TIER 6"),IF(R222&gt;Dashboard!$J$28,IF(R222&lt;=Dashboard!$K$28,"TIER 3","TIER 6"),IF(R222&gt;Dashboard!$J$29,IF(R222&lt;=Dashboard!$K$29,"TIER 4","TIER 6"),IF(R222&gt;Dashboard!$J$30,IF(R222&lt;=Dashboard!$K$30,"TIER 5","TIER 6"),IF(R222&gt;Dashboard!$J$31,IF(R222&lt;=Dashboard!$K$31,"TIER 6","TIER 6"),"TIER 6")))))))</f>
        <v>TIER 1</v>
      </c>
      <c r="T222" s="14">
        <f>$R222*Dashboard!$K$37</f>
        <v>237966.42781101345</v>
      </c>
      <c r="U222" s="14">
        <f>$R222*Dashboard!$K$38</f>
        <v>356949.64171652013</v>
      </c>
      <c r="V222" s="14">
        <f>$R222*Dashboard!$K$39</f>
        <v>594916.0695275336</v>
      </c>
      <c r="W222" s="14">
        <f>$R222*Dashboard!$K$40</f>
        <v>1189832.1390550672</v>
      </c>
    </row>
    <row r="223" spans="3:23" x14ac:dyDescent="0.55000000000000004">
      <c r="C223" s="1" t="s">
        <v>417</v>
      </c>
      <c r="D223" s="1" t="s">
        <v>423</v>
      </c>
      <c r="E223" s="14">
        <v>996086</v>
      </c>
      <c r="F223" s="14">
        <v>1093563</v>
      </c>
      <c r="G223" s="14">
        <v>2089649</v>
      </c>
      <c r="H223" s="14">
        <f>E223*(1+Dashboard!$K$19)^(Dashboard!$J$36-2011)</f>
        <v>1167073.5061850226</v>
      </c>
      <c r="I223" s="14">
        <f>F223*(1+Dashboard!$K$20)^(Dashboard!$J$36-2011)</f>
        <v>1140248.4005456571</v>
      </c>
      <c r="J223" s="14">
        <f>G223*(1+Dashboard!$K$18)^(Dashboard!$J$36-2011)</f>
        <v>2262790.4320590124</v>
      </c>
      <c r="K223" s="1" t="str">
        <f>IF(J223&gt;Dashboard!$I$26,"Metro",IF(J223&gt;Dashboard!$H$26,IF(J223&lt;=Dashboard!$I$26,"TIER 1","TIER 6"),IF(J223&gt;Dashboard!$H$27,IF(J223&lt;=Dashboard!$I$27,"TIER 2","TIER 6"),IF(J223&gt;Dashboard!$H$28,IF(J223&lt;=Dashboard!$I$28,"TIER 3","TIER 6"),IF(J223&gt;Dashboard!$H$29,IF(J223&lt;=Dashboard!$I$29,"TIER 4","TIER 6"),IF(J223&gt;Dashboard!$H$30,IF(J223&lt;=Dashboard!$I$30,"TIER 5","TIER 6"),IF(J223&gt;Dashboard!$H$31,IF(J223&lt;=Dashboard!$I$31,"TIER 6","TIER 6"),"TIER 6")))))))</f>
        <v>TIER 1</v>
      </c>
      <c r="L223" s="14">
        <f>$J223*Dashboard!$J$37</f>
        <v>113139.52160295063</v>
      </c>
      <c r="M223" s="14">
        <f>$J223*Dashboard!$J$38</f>
        <v>171972.07283648493</v>
      </c>
      <c r="N223" s="14">
        <f>$J223*Dashboard!$J$39</f>
        <v>678837.12961770373</v>
      </c>
      <c r="O223" s="14">
        <f>$J223*Dashboard!$J$40</f>
        <v>1298841.7080018732</v>
      </c>
      <c r="P223" s="14">
        <f>H223*(1+Dashboard!$L$19)^(Dashboard!$K$36-2019)</f>
        <v>1288543.4541022</v>
      </c>
      <c r="Q223" s="14">
        <f>I223*(1+Dashboard!$L$20)^(Dashboard!$K$36-2019)</f>
        <v>1167656.6052442414</v>
      </c>
      <c r="R223" s="14">
        <f>J223*(1+Dashboard!$L$18)^(Dashboard!$K$36-2019)</f>
        <v>2378215.4853641433</v>
      </c>
      <c r="S223" s="1" t="str">
        <f>IF(R223&gt;Dashboard!$K$26,"Metro",IF(R223&gt;Dashboard!$J$26,IF(R223&lt;=Dashboard!$K$26,"TIER 1","TIER 6"),IF(R223&gt;Dashboard!$J$27,IF(R223&lt;=Dashboard!$K$27,"TIER 2","TIER 6"),IF(R223&gt;Dashboard!$J$28,IF(R223&lt;=Dashboard!$K$28,"TIER 3","TIER 6"),IF(R223&gt;Dashboard!$J$29,IF(R223&lt;=Dashboard!$K$29,"TIER 4","TIER 6"),IF(R223&gt;Dashboard!$J$30,IF(R223&lt;=Dashboard!$K$30,"TIER 5","TIER 6"),IF(R223&gt;Dashboard!$J$31,IF(R223&lt;=Dashboard!$K$31,"TIER 6","TIER 6"),"TIER 6")))))))</f>
        <v>TIER 1</v>
      </c>
      <c r="T223" s="14">
        <f>$R223*Dashboard!$K$37</f>
        <v>237821.54853641434</v>
      </c>
      <c r="U223" s="14">
        <f>$R223*Dashboard!$K$38</f>
        <v>356732.32280462148</v>
      </c>
      <c r="V223" s="14">
        <f>$R223*Dashboard!$K$39</f>
        <v>594553.87134103582</v>
      </c>
      <c r="W223" s="14">
        <f>$R223*Dashboard!$K$40</f>
        <v>1189107.7426820716</v>
      </c>
    </row>
    <row r="224" spans="3:23" x14ac:dyDescent="0.55000000000000004">
      <c r="C224" s="1" t="s">
        <v>396</v>
      </c>
      <c r="D224" s="1" t="s">
        <v>397</v>
      </c>
      <c r="E224" s="14">
        <v>983644</v>
      </c>
      <c r="F224" s="14">
        <v>1078686</v>
      </c>
      <c r="G224" s="14">
        <v>2062330</v>
      </c>
      <c r="H224" s="14">
        <f>E224*(1+Dashboard!$K$19)^(Dashboard!$J$36-2011)</f>
        <v>1152495.7201665924</v>
      </c>
      <c r="I224" s="14">
        <f>F224*(1+Dashboard!$K$20)^(Dashboard!$J$36-2011)</f>
        <v>1124736.2851440592</v>
      </c>
      <c r="J224" s="14">
        <f>G224*(1+Dashboard!$K$18)^(Dashboard!$J$36-2011)</f>
        <v>2233207.8697179588</v>
      </c>
      <c r="K224" s="1" t="str">
        <f>IF(J224&gt;Dashboard!$I$26,"Metro",IF(J224&gt;Dashboard!$H$26,IF(J224&lt;=Dashboard!$I$26,"TIER 1","TIER 6"),IF(J224&gt;Dashboard!$H$27,IF(J224&lt;=Dashboard!$I$27,"TIER 2","TIER 6"),IF(J224&gt;Dashboard!$H$28,IF(J224&lt;=Dashboard!$I$28,"TIER 3","TIER 6"),IF(J224&gt;Dashboard!$H$29,IF(J224&lt;=Dashboard!$I$29,"TIER 4","TIER 6"),IF(J224&gt;Dashboard!$H$30,IF(J224&lt;=Dashboard!$I$30,"TIER 5","TIER 6"),IF(J224&gt;Dashboard!$H$31,IF(J224&lt;=Dashboard!$I$31,"TIER 6","TIER 6"),"TIER 6")))))))</f>
        <v>TIER 1</v>
      </c>
      <c r="L224" s="14">
        <f>$J224*Dashboard!$J$37</f>
        <v>111660.39348589795</v>
      </c>
      <c r="M224" s="14">
        <f>$J224*Dashboard!$J$38</f>
        <v>169723.79809856488</v>
      </c>
      <c r="N224" s="14">
        <f>$J224*Dashboard!$J$39</f>
        <v>669962.36091538763</v>
      </c>
      <c r="O224" s="14">
        <f>$J224*Dashboard!$J$40</f>
        <v>1281861.3172181086</v>
      </c>
      <c r="P224" s="14">
        <f>H224*(1+Dashboard!$L$19)^(Dashboard!$K$36-2019)</f>
        <v>1272448.4004060938</v>
      </c>
      <c r="Q224" s="14">
        <f>I224*(1+Dashboard!$L$20)^(Dashboard!$K$36-2019)</f>
        <v>1151771.6243915439</v>
      </c>
      <c r="R224" s="14">
        <f>J224*(1+Dashboard!$L$18)^(Dashboard!$K$36-2019)</f>
        <v>2347123.9150359859</v>
      </c>
      <c r="S224" s="1" t="str">
        <f>IF(R224&gt;Dashboard!$K$26,"Metro",IF(R224&gt;Dashboard!$J$26,IF(R224&lt;=Dashboard!$K$26,"TIER 1","TIER 6"),IF(R224&gt;Dashboard!$J$27,IF(R224&lt;=Dashboard!$K$27,"TIER 2","TIER 6"),IF(R224&gt;Dashboard!$J$28,IF(R224&lt;=Dashboard!$K$28,"TIER 3","TIER 6"),IF(R224&gt;Dashboard!$J$29,IF(R224&lt;=Dashboard!$K$29,"TIER 4","TIER 6"),IF(R224&gt;Dashboard!$J$30,IF(R224&lt;=Dashboard!$K$30,"TIER 5","TIER 6"),IF(R224&gt;Dashboard!$J$31,IF(R224&lt;=Dashboard!$K$31,"TIER 6","TIER 6"),"TIER 6")))))))</f>
        <v>TIER 1</v>
      </c>
      <c r="T224" s="14">
        <f>$R224*Dashboard!$K$37</f>
        <v>234712.3915035986</v>
      </c>
      <c r="U224" s="14">
        <f>$R224*Dashboard!$K$38</f>
        <v>352068.58725539787</v>
      </c>
      <c r="V224" s="14">
        <f>$R224*Dashboard!$K$39</f>
        <v>586780.97875899647</v>
      </c>
      <c r="W224" s="14">
        <f>$R224*Dashboard!$K$40</f>
        <v>1173561.9575179929</v>
      </c>
    </row>
    <row r="225" spans="3:23" x14ac:dyDescent="0.55000000000000004">
      <c r="C225" s="1" t="s">
        <v>469</v>
      </c>
      <c r="D225" s="1" t="s">
        <v>88</v>
      </c>
      <c r="E225" s="14">
        <v>571036</v>
      </c>
      <c r="F225" s="14">
        <v>1479826</v>
      </c>
      <c r="G225" s="14">
        <v>2050862</v>
      </c>
      <c r="H225" s="14">
        <f>E225*(1+Dashboard!$K$19)^(Dashboard!$J$36-2011)</f>
        <v>669059.68629000965</v>
      </c>
      <c r="I225" s="14">
        <f>F225*(1+Dashboard!$K$20)^(Dashboard!$J$36-2011)</f>
        <v>1543001.390487679</v>
      </c>
      <c r="J225" s="14">
        <f>G225*(1+Dashboard!$K$18)^(Dashboard!$J$36-2011)</f>
        <v>2220789.669017816</v>
      </c>
      <c r="K225" s="1" t="str">
        <f>IF(J225&gt;Dashboard!$I$26,"Metro",IF(J225&gt;Dashboard!$H$26,IF(J225&lt;=Dashboard!$I$26,"TIER 1","TIER 6"),IF(J225&gt;Dashboard!$H$27,IF(J225&lt;=Dashboard!$I$27,"TIER 2","TIER 6"),IF(J225&gt;Dashboard!$H$28,IF(J225&lt;=Dashboard!$I$28,"TIER 3","TIER 6"),IF(J225&gt;Dashboard!$H$29,IF(J225&lt;=Dashboard!$I$29,"TIER 4","TIER 6"),IF(J225&gt;Dashboard!$H$30,IF(J225&lt;=Dashboard!$I$30,"TIER 5","TIER 6"),IF(J225&gt;Dashboard!$H$31,IF(J225&lt;=Dashboard!$I$31,"TIER 6","TIER 6"),"TIER 6")))))))</f>
        <v>TIER 1</v>
      </c>
      <c r="L225" s="14">
        <f>$J225*Dashboard!$J$37</f>
        <v>111039.48345089081</v>
      </c>
      <c r="M225" s="14">
        <f>$J225*Dashboard!$J$38</f>
        <v>168780.01484535402</v>
      </c>
      <c r="N225" s="14">
        <f>$J225*Dashboard!$J$39</f>
        <v>666236.90070534474</v>
      </c>
      <c r="O225" s="14">
        <f>$J225*Dashboard!$J$40</f>
        <v>1274733.2700162265</v>
      </c>
      <c r="P225" s="14">
        <f>H225*(1+Dashboard!$L$19)^(Dashboard!$K$36-2019)</f>
        <v>738695.95582781394</v>
      </c>
      <c r="Q225" s="14">
        <f>I225*(1+Dashboard!$L$20)^(Dashboard!$K$36-2019)</f>
        <v>1580090.5878419122</v>
      </c>
      <c r="R225" s="14">
        <f>J225*(1+Dashboard!$L$18)^(Dashboard!$K$36-2019)</f>
        <v>2334072.261295977</v>
      </c>
      <c r="S225" s="1" t="str">
        <f>IF(R225&gt;Dashboard!$K$26,"Metro",IF(R225&gt;Dashboard!$J$26,IF(R225&lt;=Dashboard!$K$26,"TIER 1","TIER 6"),IF(R225&gt;Dashboard!$J$27,IF(R225&lt;=Dashboard!$K$27,"TIER 2","TIER 6"),IF(R225&gt;Dashboard!$J$28,IF(R225&lt;=Dashboard!$K$28,"TIER 3","TIER 6"),IF(R225&gt;Dashboard!$J$29,IF(R225&lt;=Dashboard!$K$29,"TIER 4","TIER 6"),IF(R225&gt;Dashboard!$J$30,IF(R225&lt;=Dashboard!$K$30,"TIER 5","TIER 6"),IF(R225&gt;Dashboard!$J$31,IF(R225&lt;=Dashboard!$K$31,"TIER 6","TIER 6"),"TIER 6")))))))</f>
        <v>TIER 1</v>
      </c>
      <c r="T225" s="14">
        <f>$R225*Dashboard!$K$37</f>
        <v>233407.22612959772</v>
      </c>
      <c r="U225" s="14">
        <f>$R225*Dashboard!$K$38</f>
        <v>350110.83919439657</v>
      </c>
      <c r="V225" s="14">
        <f>$R225*Dashboard!$K$39</f>
        <v>583518.06532399426</v>
      </c>
      <c r="W225" s="14">
        <f>$R225*Dashboard!$K$40</f>
        <v>1167036.1306479885</v>
      </c>
    </row>
    <row r="226" spans="3:23" x14ac:dyDescent="0.55000000000000004">
      <c r="C226" s="1" t="s">
        <v>571</v>
      </c>
      <c r="D226" s="1" t="s">
        <v>209</v>
      </c>
      <c r="E226" s="14">
        <v>576235</v>
      </c>
      <c r="F226" s="14">
        <v>1463312</v>
      </c>
      <c r="G226" s="14">
        <v>2039547</v>
      </c>
      <c r="H226" s="14">
        <f>E226*(1+Dashboard!$K$19)^(Dashboard!$J$36-2011)</f>
        <v>675151.14341184043</v>
      </c>
      <c r="I226" s="14">
        <f>F226*(1+Dashboard!$K$20)^(Dashboard!$J$36-2011)</f>
        <v>1525782.3897656256</v>
      </c>
      <c r="J226" s="14">
        <f>G226*(1+Dashboard!$K$18)^(Dashboard!$J$36-2011)</f>
        <v>2208537.1453936342</v>
      </c>
      <c r="K226" s="1" t="str">
        <f>IF(J226&gt;Dashboard!$I$26,"Metro",IF(J226&gt;Dashboard!$H$26,IF(J226&lt;=Dashboard!$I$26,"TIER 1","TIER 6"),IF(J226&gt;Dashboard!$H$27,IF(J226&lt;=Dashboard!$I$27,"TIER 2","TIER 6"),IF(J226&gt;Dashboard!$H$28,IF(J226&lt;=Dashboard!$I$28,"TIER 3","TIER 6"),IF(J226&gt;Dashboard!$H$29,IF(J226&lt;=Dashboard!$I$29,"TIER 4","TIER 6"),IF(J226&gt;Dashboard!$H$30,IF(J226&lt;=Dashboard!$I$30,"TIER 5","TIER 6"),IF(J226&gt;Dashboard!$H$31,IF(J226&lt;=Dashboard!$I$31,"TIER 6","TIER 6"),"TIER 6")))))))</f>
        <v>TIER 1</v>
      </c>
      <c r="L226" s="14">
        <f>$J226*Dashboard!$J$37</f>
        <v>110426.85726968171</v>
      </c>
      <c r="M226" s="14">
        <f>$J226*Dashboard!$J$38</f>
        <v>167848.82304991619</v>
      </c>
      <c r="N226" s="14">
        <f>$J226*Dashboard!$J$39</f>
        <v>662561.14361809019</v>
      </c>
      <c r="O226" s="14">
        <f>$J226*Dashboard!$J$40</f>
        <v>1267700.3214559462</v>
      </c>
      <c r="P226" s="14">
        <f>H226*(1+Dashboard!$L$19)^(Dashboard!$K$36-2019)</f>
        <v>745421.41669954313</v>
      </c>
      <c r="Q226" s="14">
        <f>I226*(1+Dashboard!$L$20)^(Dashboard!$K$36-2019)</f>
        <v>1562457.693185634</v>
      </c>
      <c r="R226" s="14">
        <f>J226*(1+Dashboard!$L$18)^(Dashboard!$K$36-2019)</f>
        <v>2321194.7358278744</v>
      </c>
      <c r="S226" s="1" t="str">
        <f>IF(R226&gt;Dashboard!$K$26,"Metro",IF(R226&gt;Dashboard!$J$26,IF(R226&lt;=Dashboard!$K$26,"TIER 1","TIER 6"),IF(R226&gt;Dashboard!$J$27,IF(R226&lt;=Dashboard!$K$27,"TIER 2","TIER 6"),IF(R226&gt;Dashboard!$J$28,IF(R226&lt;=Dashboard!$K$28,"TIER 3","TIER 6"),IF(R226&gt;Dashboard!$J$29,IF(R226&lt;=Dashboard!$K$29,"TIER 4","TIER 6"),IF(R226&gt;Dashboard!$J$30,IF(R226&lt;=Dashboard!$K$30,"TIER 5","TIER 6"),IF(R226&gt;Dashboard!$J$31,IF(R226&lt;=Dashboard!$K$31,"TIER 6","TIER 6"),"TIER 6")))))))</f>
        <v>TIER 1</v>
      </c>
      <c r="T226" s="14">
        <f>$R226*Dashboard!$K$37</f>
        <v>232119.47358278744</v>
      </c>
      <c r="U226" s="14">
        <f>$R226*Dashboard!$K$38</f>
        <v>348179.21037418116</v>
      </c>
      <c r="V226" s="14">
        <f>$R226*Dashboard!$K$39</f>
        <v>580298.6839569686</v>
      </c>
      <c r="W226" s="14">
        <f>$R226*Dashboard!$K$40</f>
        <v>1160597.3679139372</v>
      </c>
    </row>
    <row r="227" spans="3:23" x14ac:dyDescent="0.55000000000000004">
      <c r="C227" s="1" t="s">
        <v>571</v>
      </c>
      <c r="D227" s="1" t="s">
        <v>132</v>
      </c>
      <c r="E227" s="14">
        <v>460006</v>
      </c>
      <c r="F227" s="14">
        <v>1577567</v>
      </c>
      <c r="G227" s="14">
        <v>2037573</v>
      </c>
      <c r="H227" s="14">
        <f>E227*(1+Dashboard!$K$19)^(Dashboard!$J$36-2011)</f>
        <v>538970.34521732817</v>
      </c>
      <c r="I227" s="14">
        <f>F227*(1+Dashboard!$K$20)^(Dashboard!$J$36-2011)</f>
        <v>1644915.0606811047</v>
      </c>
      <c r="J227" s="14">
        <f>G227*(1+Dashboard!$K$18)^(Dashboard!$J$36-2011)</f>
        <v>2206399.5862567243</v>
      </c>
      <c r="K227" s="1" t="str">
        <f>IF(J227&gt;Dashboard!$I$26,"Metro",IF(J227&gt;Dashboard!$H$26,IF(J227&lt;=Dashboard!$I$26,"TIER 1","TIER 6"),IF(J227&gt;Dashboard!$H$27,IF(J227&lt;=Dashboard!$I$27,"TIER 2","TIER 6"),IF(J227&gt;Dashboard!$H$28,IF(J227&lt;=Dashboard!$I$28,"TIER 3","TIER 6"),IF(J227&gt;Dashboard!$H$29,IF(J227&lt;=Dashboard!$I$29,"TIER 4","TIER 6"),IF(J227&gt;Dashboard!$H$30,IF(J227&lt;=Dashboard!$I$30,"TIER 5","TIER 6"),IF(J227&gt;Dashboard!$H$31,IF(J227&lt;=Dashboard!$I$31,"TIER 6","TIER 6"),"TIER 6")))))))</f>
        <v>TIER 1</v>
      </c>
      <c r="L227" s="14">
        <f>$J227*Dashboard!$J$37</f>
        <v>110319.97931283622</v>
      </c>
      <c r="M227" s="14">
        <f>$J227*Dashboard!$J$38</f>
        <v>167686.36855551106</v>
      </c>
      <c r="N227" s="14">
        <f>$J227*Dashboard!$J$39</f>
        <v>661919.87587701727</v>
      </c>
      <c r="O227" s="14">
        <f>$J227*Dashboard!$J$40</f>
        <v>1266473.3625113599</v>
      </c>
      <c r="P227" s="14">
        <f>H227*(1+Dashboard!$L$19)^(Dashboard!$K$36-2019)</f>
        <v>595066.81164852902</v>
      </c>
      <c r="Q227" s="14">
        <f>I227*(1+Dashboard!$L$20)^(Dashboard!$K$36-2019)</f>
        <v>1684453.9617428007</v>
      </c>
      <c r="R227" s="14">
        <f>J227*(1+Dashboard!$L$18)^(Dashboard!$K$36-2019)</f>
        <v>2318948.1396922991</v>
      </c>
      <c r="S227" s="1" t="str">
        <f>IF(R227&gt;Dashboard!$K$26,"Metro",IF(R227&gt;Dashboard!$J$26,IF(R227&lt;=Dashboard!$K$26,"TIER 1","TIER 6"),IF(R227&gt;Dashboard!$J$27,IF(R227&lt;=Dashboard!$K$27,"TIER 2","TIER 6"),IF(R227&gt;Dashboard!$J$28,IF(R227&lt;=Dashboard!$K$28,"TIER 3","TIER 6"),IF(R227&gt;Dashboard!$J$29,IF(R227&lt;=Dashboard!$K$29,"TIER 4","TIER 6"),IF(R227&gt;Dashboard!$J$30,IF(R227&lt;=Dashboard!$K$30,"TIER 5","TIER 6"),IF(R227&gt;Dashboard!$J$31,IF(R227&lt;=Dashboard!$K$31,"TIER 6","TIER 6"),"TIER 6")))))))</f>
        <v>TIER 1</v>
      </c>
      <c r="T227" s="14">
        <f>$R227*Dashboard!$K$37</f>
        <v>231894.81396922993</v>
      </c>
      <c r="U227" s="14">
        <f>$R227*Dashboard!$K$38</f>
        <v>347842.22095384484</v>
      </c>
      <c r="V227" s="14">
        <f>$R227*Dashboard!$K$39</f>
        <v>579737.03492307477</v>
      </c>
      <c r="W227" s="14">
        <f>$R227*Dashboard!$K$40</f>
        <v>1159474.0698461495</v>
      </c>
    </row>
    <row r="228" spans="3:23" x14ac:dyDescent="0.55000000000000004">
      <c r="C228" s="1" t="s">
        <v>341</v>
      </c>
      <c r="D228" s="1" t="s">
        <v>150</v>
      </c>
      <c r="E228" s="14">
        <v>514330</v>
      </c>
      <c r="F228" s="14">
        <v>1520734</v>
      </c>
      <c r="G228" s="14">
        <v>2035064</v>
      </c>
      <c r="H228" s="14">
        <f>E228*(1+Dashboard!$K$19)^(Dashboard!$J$36-2011)</f>
        <v>602619.56943089527</v>
      </c>
      <c r="I228" s="14">
        <f>F228*(1+Dashboard!$K$20)^(Dashboard!$J$36-2011)</f>
        <v>1585655.7977504721</v>
      </c>
      <c r="J228" s="14">
        <f>G228*(1+Dashboard!$K$18)^(Dashboard!$J$36-2011)</f>
        <v>2203682.6987823034</v>
      </c>
      <c r="K228" s="1" t="str">
        <f>IF(J228&gt;Dashboard!$I$26,"Metro",IF(J228&gt;Dashboard!$H$26,IF(J228&lt;=Dashboard!$I$26,"TIER 1","TIER 6"),IF(J228&gt;Dashboard!$H$27,IF(J228&lt;=Dashboard!$I$27,"TIER 2","TIER 6"),IF(J228&gt;Dashboard!$H$28,IF(J228&lt;=Dashboard!$I$28,"TIER 3","TIER 6"),IF(J228&gt;Dashboard!$H$29,IF(J228&lt;=Dashboard!$I$29,"TIER 4","TIER 6"),IF(J228&gt;Dashboard!$H$30,IF(J228&lt;=Dashboard!$I$30,"TIER 5","TIER 6"),IF(J228&gt;Dashboard!$H$31,IF(J228&lt;=Dashboard!$I$31,"TIER 6","TIER 6"),"TIER 6")))))))</f>
        <v>TIER 1</v>
      </c>
      <c r="L228" s="14">
        <f>$J228*Dashboard!$J$37</f>
        <v>110184.13493911517</v>
      </c>
      <c r="M228" s="14">
        <f>$J228*Dashboard!$J$38</f>
        <v>167479.88510745505</v>
      </c>
      <c r="N228" s="14">
        <f>$J228*Dashboard!$J$39</f>
        <v>661104.80963469099</v>
      </c>
      <c r="O228" s="14">
        <f>$J228*Dashboard!$J$40</f>
        <v>1264913.8691010424</v>
      </c>
      <c r="P228" s="14">
        <f>H228*(1+Dashboard!$L$19)^(Dashboard!$K$36-2019)</f>
        <v>665340.698241301</v>
      </c>
      <c r="Q228" s="14">
        <f>I228*(1+Dashboard!$L$20)^(Dashboard!$K$36-2019)</f>
        <v>1623770.2811081724</v>
      </c>
      <c r="R228" s="14">
        <f>J228*(1+Dashboard!$L$18)^(Dashboard!$K$36-2019)</f>
        <v>2316092.6636516917</v>
      </c>
      <c r="S228" s="1" t="str">
        <f>IF(R228&gt;Dashboard!$K$26,"Metro",IF(R228&gt;Dashboard!$J$26,IF(R228&lt;=Dashboard!$K$26,"TIER 1","TIER 6"),IF(R228&gt;Dashboard!$J$27,IF(R228&lt;=Dashboard!$K$27,"TIER 2","TIER 6"),IF(R228&gt;Dashboard!$J$28,IF(R228&lt;=Dashboard!$K$28,"TIER 3","TIER 6"),IF(R228&gt;Dashboard!$J$29,IF(R228&lt;=Dashboard!$K$29,"TIER 4","TIER 6"),IF(R228&gt;Dashboard!$J$30,IF(R228&lt;=Dashboard!$K$30,"TIER 5","TIER 6"),IF(R228&gt;Dashboard!$J$31,IF(R228&lt;=Dashboard!$K$31,"TIER 6","TIER 6"),"TIER 6")))))))</f>
        <v>TIER 1</v>
      </c>
      <c r="T228" s="14">
        <f>$R228*Dashboard!$K$37</f>
        <v>231609.2663651692</v>
      </c>
      <c r="U228" s="14">
        <f>$R228*Dashboard!$K$38</f>
        <v>347413.89954775374</v>
      </c>
      <c r="V228" s="14">
        <f>$R228*Dashboard!$K$39</f>
        <v>579023.16591292294</v>
      </c>
      <c r="W228" s="14">
        <f>$R228*Dashboard!$K$40</f>
        <v>1158046.3318258459</v>
      </c>
    </row>
    <row r="229" spans="3:23" x14ac:dyDescent="0.55000000000000004">
      <c r="C229" s="1" t="s">
        <v>294</v>
      </c>
      <c r="D229" s="1" t="s">
        <v>297</v>
      </c>
      <c r="E229" s="14">
        <v>71313</v>
      </c>
      <c r="F229" s="14">
        <v>1963450</v>
      </c>
      <c r="G229" s="14">
        <v>2034763</v>
      </c>
      <c r="H229" s="14">
        <f>E229*(1+Dashboard!$K$19)^(Dashboard!$J$36-2011)</f>
        <v>83554.545437414563</v>
      </c>
      <c r="I229" s="14">
        <f>F229*(1+Dashboard!$K$20)^(Dashboard!$J$36-2011)</f>
        <v>2047271.8280075043</v>
      </c>
      <c r="J229" s="14">
        <f>G229*(1+Dashboard!$K$18)^(Dashboard!$J$36-2011)</f>
        <v>2203356.7589139096</v>
      </c>
      <c r="K229" s="1" t="str">
        <f>IF(J229&gt;Dashboard!$I$26,"Metro",IF(J229&gt;Dashboard!$H$26,IF(J229&lt;=Dashboard!$I$26,"TIER 1","TIER 6"),IF(J229&gt;Dashboard!$H$27,IF(J229&lt;=Dashboard!$I$27,"TIER 2","TIER 6"),IF(J229&gt;Dashboard!$H$28,IF(J229&lt;=Dashboard!$I$28,"TIER 3","TIER 6"),IF(J229&gt;Dashboard!$H$29,IF(J229&lt;=Dashboard!$I$29,"TIER 4","TIER 6"),IF(J229&gt;Dashboard!$H$30,IF(J229&lt;=Dashboard!$I$30,"TIER 5","TIER 6"),IF(J229&gt;Dashboard!$H$31,IF(J229&lt;=Dashboard!$I$31,"TIER 6","TIER 6"),"TIER 6")))))))</f>
        <v>TIER 1</v>
      </c>
      <c r="L229" s="14">
        <f>$J229*Dashboard!$J$37</f>
        <v>110167.83794569549</v>
      </c>
      <c r="M229" s="14">
        <f>$J229*Dashboard!$J$38</f>
        <v>167455.11367745712</v>
      </c>
      <c r="N229" s="14">
        <f>$J229*Dashboard!$J$39</f>
        <v>661007.02767417289</v>
      </c>
      <c r="O229" s="14">
        <f>$J229*Dashboard!$J$40</f>
        <v>1264726.7796165843</v>
      </c>
      <c r="P229" s="14">
        <f>H229*(1+Dashboard!$L$19)^(Dashboard!$K$36-2019)</f>
        <v>92250.969637551563</v>
      </c>
      <c r="Q229" s="14">
        <f>I229*(1+Dashboard!$L$20)^(Dashboard!$K$36-2019)</f>
        <v>2096482.1977031098</v>
      </c>
      <c r="R229" s="14">
        <f>J229*(1+Dashboard!$L$18)^(Dashboard!$K$36-2019)</f>
        <v>2315750.0975742815</v>
      </c>
      <c r="S229" s="1" t="str">
        <f>IF(R229&gt;Dashboard!$K$26,"Metro",IF(R229&gt;Dashboard!$J$26,IF(R229&lt;=Dashboard!$K$26,"TIER 1","TIER 6"),IF(R229&gt;Dashboard!$J$27,IF(R229&lt;=Dashboard!$K$27,"TIER 2","TIER 6"),IF(R229&gt;Dashboard!$J$28,IF(R229&lt;=Dashboard!$K$28,"TIER 3","TIER 6"),IF(R229&gt;Dashboard!$J$29,IF(R229&lt;=Dashboard!$K$29,"TIER 4","TIER 6"),IF(R229&gt;Dashboard!$J$30,IF(R229&lt;=Dashboard!$K$30,"TIER 5","TIER 6"),IF(R229&gt;Dashboard!$J$31,IF(R229&lt;=Dashboard!$K$31,"TIER 6","TIER 6"),"TIER 6")))))))</f>
        <v>TIER 1</v>
      </c>
      <c r="T229" s="14">
        <f>$R229*Dashboard!$K$37</f>
        <v>231575.00975742817</v>
      </c>
      <c r="U229" s="14">
        <f>$R229*Dashboard!$K$38</f>
        <v>347362.51463614224</v>
      </c>
      <c r="V229" s="14">
        <f>$R229*Dashboard!$K$39</f>
        <v>578937.52439357038</v>
      </c>
      <c r="W229" s="14">
        <f>$R229*Dashboard!$K$40</f>
        <v>1157875.0487871408</v>
      </c>
    </row>
    <row r="230" spans="3:23" x14ac:dyDescent="0.55000000000000004">
      <c r="C230" s="1" t="s">
        <v>443</v>
      </c>
      <c r="D230" s="1" t="s">
        <v>36</v>
      </c>
      <c r="E230" s="14">
        <v>1273792</v>
      </c>
      <c r="F230" s="14">
        <v>758244</v>
      </c>
      <c r="G230" s="14">
        <v>2032036</v>
      </c>
      <c r="H230" s="14">
        <f>E230*(1+Dashboard!$K$19)^(Dashboard!$J$36-2011)</f>
        <v>1492450.3462456379</v>
      </c>
      <c r="I230" s="14">
        <f>F230*(1+Dashboard!$K$20)^(Dashboard!$J$36-2011)</f>
        <v>790614.26568322198</v>
      </c>
      <c r="J230" s="14">
        <f>G230*(1+Dashboard!$K$18)^(Dashboard!$J$36-2011)</f>
        <v>2200403.8086776617</v>
      </c>
      <c r="K230" s="1" t="str">
        <f>IF(J230&gt;Dashboard!$I$26,"Metro",IF(J230&gt;Dashboard!$H$26,IF(J230&lt;=Dashboard!$I$26,"TIER 1","TIER 6"),IF(J230&gt;Dashboard!$H$27,IF(J230&lt;=Dashboard!$I$27,"TIER 2","TIER 6"),IF(J230&gt;Dashboard!$H$28,IF(J230&lt;=Dashboard!$I$28,"TIER 3","TIER 6"),IF(J230&gt;Dashboard!$H$29,IF(J230&lt;=Dashboard!$I$29,"TIER 4","TIER 6"),IF(J230&gt;Dashboard!$H$30,IF(J230&lt;=Dashboard!$I$30,"TIER 5","TIER 6"),IF(J230&gt;Dashboard!$H$31,IF(J230&lt;=Dashboard!$I$31,"TIER 6","TIER 6"),"TIER 6")))))))</f>
        <v>TIER 1</v>
      </c>
      <c r="L230" s="14">
        <f>$J230*Dashboard!$J$37</f>
        <v>110020.19043388309</v>
      </c>
      <c r="M230" s="14">
        <f>$J230*Dashboard!$J$38</f>
        <v>167230.68945950229</v>
      </c>
      <c r="N230" s="14">
        <f>$J230*Dashboard!$J$39</f>
        <v>660121.14260329853</v>
      </c>
      <c r="O230" s="14">
        <f>$J230*Dashboard!$J$40</f>
        <v>1263031.7861809779</v>
      </c>
      <c r="P230" s="14">
        <f>H230*(1+Dashboard!$L$19)^(Dashboard!$K$36-2019)</f>
        <v>1647785.777019002</v>
      </c>
      <c r="Q230" s="14">
        <f>I230*(1+Dashboard!$L$20)^(Dashboard!$K$36-2019)</f>
        <v>809618.29815640673</v>
      </c>
      <c r="R230" s="14">
        <f>J230*(1+Dashboard!$L$18)^(Dashboard!$K$36-2019)</f>
        <v>2312646.5171985398</v>
      </c>
      <c r="S230" s="1" t="str">
        <f>IF(R230&gt;Dashboard!$K$26,"Metro",IF(R230&gt;Dashboard!$J$26,IF(R230&lt;=Dashboard!$K$26,"TIER 1","TIER 6"),IF(R230&gt;Dashboard!$J$27,IF(R230&lt;=Dashboard!$K$27,"TIER 2","TIER 6"),IF(R230&gt;Dashboard!$J$28,IF(R230&lt;=Dashboard!$K$28,"TIER 3","TIER 6"),IF(R230&gt;Dashboard!$J$29,IF(R230&lt;=Dashboard!$K$29,"TIER 4","TIER 6"),IF(R230&gt;Dashboard!$J$30,IF(R230&lt;=Dashboard!$K$30,"TIER 5","TIER 6"),IF(R230&gt;Dashboard!$J$31,IF(R230&lt;=Dashboard!$K$31,"TIER 6","TIER 6"),"TIER 6")))))))</f>
        <v>TIER 1</v>
      </c>
      <c r="T230" s="14">
        <f>$R230*Dashboard!$K$37</f>
        <v>231264.65171985398</v>
      </c>
      <c r="U230" s="14">
        <f>$R230*Dashboard!$K$38</f>
        <v>346896.97757978097</v>
      </c>
      <c r="V230" s="14">
        <f>$R230*Dashboard!$K$39</f>
        <v>578161.62929963495</v>
      </c>
      <c r="W230" s="14">
        <f>$R230*Dashboard!$K$40</f>
        <v>1156323.2585992699</v>
      </c>
    </row>
    <row r="231" spans="3:23" x14ac:dyDescent="0.55000000000000004">
      <c r="C231" s="1" t="s">
        <v>611</v>
      </c>
      <c r="D231" s="1" t="s">
        <v>172</v>
      </c>
      <c r="E231" s="14">
        <v>351415</v>
      </c>
      <c r="F231" s="14">
        <v>1679592</v>
      </c>
      <c r="G231" s="14">
        <v>2031007</v>
      </c>
      <c r="H231" s="14">
        <f>E231*(1+Dashboard!$K$19)^(Dashboard!$J$36-2011)</f>
        <v>411738.68137491116</v>
      </c>
      <c r="I231" s="14">
        <f>F231*(1+Dashboard!$K$20)^(Dashboard!$J$36-2011)</f>
        <v>1751295.6195201203</v>
      </c>
      <c r="J231" s="14">
        <f>G231*(1+Dashboard!$K$18)^(Dashboard!$J$36-2011)</f>
        <v>2199289.5491275704</v>
      </c>
      <c r="K231" s="1" t="str">
        <f>IF(J231&gt;Dashboard!$I$26,"Metro",IF(J231&gt;Dashboard!$H$26,IF(J231&lt;=Dashboard!$I$26,"TIER 1","TIER 6"),IF(J231&gt;Dashboard!$H$27,IF(J231&lt;=Dashboard!$I$27,"TIER 2","TIER 6"),IF(J231&gt;Dashboard!$H$28,IF(J231&lt;=Dashboard!$I$28,"TIER 3","TIER 6"),IF(J231&gt;Dashboard!$H$29,IF(J231&lt;=Dashboard!$I$29,"TIER 4","TIER 6"),IF(J231&gt;Dashboard!$H$30,IF(J231&lt;=Dashboard!$I$30,"TIER 5","TIER 6"),IF(J231&gt;Dashboard!$H$31,IF(J231&lt;=Dashboard!$I$31,"TIER 6","TIER 6"),"TIER 6")))))))</f>
        <v>TIER 1</v>
      </c>
      <c r="L231" s="14">
        <f>$J231*Dashboard!$J$37</f>
        <v>109964.47745637852</v>
      </c>
      <c r="M231" s="14">
        <f>$J231*Dashboard!$J$38</f>
        <v>167146.00573369535</v>
      </c>
      <c r="N231" s="14">
        <f>$J231*Dashboard!$J$39</f>
        <v>659786.86473827111</v>
      </c>
      <c r="O231" s="14">
        <f>$J231*Dashboard!$J$40</f>
        <v>1262392.2011992256</v>
      </c>
      <c r="P231" s="14">
        <f>H231*(1+Dashboard!$L$19)^(Dashboard!$K$36-2019)</f>
        <v>454592.77404092078</v>
      </c>
      <c r="Q231" s="14">
        <f>I231*(1+Dashboard!$L$20)^(Dashboard!$K$36-2019)</f>
        <v>1793391.5951027842</v>
      </c>
      <c r="R231" s="14">
        <f>J231*(1+Dashboard!$L$18)^(Dashboard!$K$36-2019)</f>
        <v>2311475.4192129741</v>
      </c>
      <c r="S231" s="1" t="str">
        <f>IF(R231&gt;Dashboard!$K$26,"Metro",IF(R231&gt;Dashboard!$J$26,IF(R231&lt;=Dashboard!$K$26,"TIER 1","TIER 6"),IF(R231&gt;Dashboard!$J$27,IF(R231&lt;=Dashboard!$K$27,"TIER 2","TIER 6"),IF(R231&gt;Dashboard!$J$28,IF(R231&lt;=Dashboard!$K$28,"TIER 3","TIER 6"),IF(R231&gt;Dashboard!$J$29,IF(R231&lt;=Dashboard!$K$29,"TIER 4","TIER 6"),IF(R231&gt;Dashboard!$J$30,IF(R231&lt;=Dashboard!$K$30,"TIER 5","TIER 6"),IF(R231&gt;Dashboard!$J$31,IF(R231&lt;=Dashboard!$K$31,"TIER 6","TIER 6"),"TIER 6")))))))</f>
        <v>TIER 1</v>
      </c>
      <c r="T231" s="14">
        <f>$R231*Dashboard!$K$37</f>
        <v>231147.54192129744</v>
      </c>
      <c r="U231" s="14">
        <f>$R231*Dashboard!$K$38</f>
        <v>346721.3128819461</v>
      </c>
      <c r="V231" s="14">
        <f>$R231*Dashboard!$K$39</f>
        <v>577868.85480324354</v>
      </c>
      <c r="W231" s="14">
        <f>$R231*Dashboard!$K$40</f>
        <v>1155737.7096064871</v>
      </c>
    </row>
    <row r="232" spans="3:23" x14ac:dyDescent="0.55000000000000004">
      <c r="C232" s="1" t="s">
        <v>559</v>
      </c>
      <c r="D232" s="1" t="s">
        <v>226</v>
      </c>
      <c r="E232" s="14">
        <v>552556</v>
      </c>
      <c r="F232" s="14">
        <v>1476518</v>
      </c>
      <c r="G232" s="14">
        <v>2029074</v>
      </c>
      <c r="H232" s="14">
        <f>E232*(1+Dashboard!$K$19)^(Dashboard!$J$36-2011)</f>
        <v>647407.42092908779</v>
      </c>
      <c r="I232" s="14">
        <f>F232*(1+Dashboard!$K$20)^(Dashboard!$J$36-2011)</f>
        <v>1539552.1683495808</v>
      </c>
      <c r="J232" s="14">
        <f>G232*(1+Dashboard!$K$18)^(Dashboard!$J$36-2011)</f>
        <v>2197196.3871155912</v>
      </c>
      <c r="K232" s="1" t="str">
        <f>IF(J232&gt;Dashboard!$I$26,"Metro",IF(J232&gt;Dashboard!$H$26,IF(J232&lt;=Dashboard!$I$26,"TIER 1","TIER 6"),IF(J232&gt;Dashboard!$H$27,IF(J232&lt;=Dashboard!$I$27,"TIER 2","TIER 6"),IF(J232&gt;Dashboard!$H$28,IF(J232&lt;=Dashboard!$I$28,"TIER 3","TIER 6"),IF(J232&gt;Dashboard!$H$29,IF(J232&lt;=Dashboard!$I$29,"TIER 4","TIER 6"),IF(J232&gt;Dashboard!$H$30,IF(J232&lt;=Dashboard!$I$30,"TIER 5","TIER 6"),IF(J232&gt;Dashboard!$H$31,IF(J232&lt;=Dashboard!$I$31,"TIER 6","TIER 6"),"TIER 6")))))))</f>
        <v>TIER 1</v>
      </c>
      <c r="L232" s="14">
        <f>$J232*Dashboard!$J$37</f>
        <v>109859.81935577956</v>
      </c>
      <c r="M232" s="14">
        <f>$J232*Dashboard!$J$38</f>
        <v>166986.92542078492</v>
      </c>
      <c r="N232" s="14">
        <f>$J232*Dashboard!$J$39</f>
        <v>659158.91613467736</v>
      </c>
      <c r="O232" s="14">
        <f>$J232*Dashboard!$J$40</f>
        <v>1261190.7262043494</v>
      </c>
      <c r="P232" s="14">
        <f>H232*(1+Dashboard!$L$19)^(Dashboard!$K$36-2019)</f>
        <v>714790.10529702774</v>
      </c>
      <c r="Q232" s="14">
        <f>I232*(1+Dashboard!$L$20)^(Dashboard!$K$36-2019)</f>
        <v>1576558.4565882504</v>
      </c>
      <c r="R232" s="14">
        <f>J232*(1+Dashboard!$L$18)^(Dashboard!$K$36-2019)</f>
        <v>2309275.4849018962</v>
      </c>
      <c r="S232" s="1" t="str">
        <f>IF(R232&gt;Dashboard!$K$26,"Metro",IF(R232&gt;Dashboard!$J$26,IF(R232&lt;=Dashboard!$K$26,"TIER 1","TIER 6"),IF(R232&gt;Dashboard!$J$27,IF(R232&lt;=Dashboard!$K$27,"TIER 2","TIER 6"),IF(R232&gt;Dashboard!$J$28,IF(R232&lt;=Dashboard!$K$28,"TIER 3","TIER 6"),IF(R232&gt;Dashboard!$J$29,IF(R232&lt;=Dashboard!$K$29,"TIER 4","TIER 6"),IF(R232&gt;Dashboard!$J$30,IF(R232&lt;=Dashboard!$K$30,"TIER 5","TIER 6"),IF(R232&gt;Dashboard!$J$31,IF(R232&lt;=Dashboard!$K$31,"TIER 6","TIER 6"),"TIER 6")))))))</f>
        <v>TIER 1</v>
      </c>
      <c r="T232" s="14">
        <f>$R232*Dashboard!$K$37</f>
        <v>230927.54849018963</v>
      </c>
      <c r="U232" s="14">
        <f>$R232*Dashboard!$K$38</f>
        <v>346391.3227352844</v>
      </c>
      <c r="V232" s="14">
        <f>$R232*Dashboard!$K$39</f>
        <v>577318.87122547405</v>
      </c>
      <c r="W232" s="14">
        <f>$R232*Dashboard!$K$40</f>
        <v>1154637.7424509481</v>
      </c>
    </row>
    <row r="233" spans="3:23" x14ac:dyDescent="0.55000000000000004">
      <c r="C233" s="1" t="s">
        <v>294</v>
      </c>
      <c r="D233" s="1" t="s">
        <v>305</v>
      </c>
      <c r="E233" s="14">
        <v>88461</v>
      </c>
      <c r="F233" s="14">
        <v>1913301</v>
      </c>
      <c r="G233" s="14">
        <v>2001762</v>
      </c>
      <c r="H233" s="14">
        <f>E233*(1+Dashboard!$K$19)^(Dashboard!$J$36-2011)</f>
        <v>103646.16050284141</v>
      </c>
      <c r="I233" s="14">
        <f>F233*(1+Dashboard!$K$20)^(Dashboard!$J$36-2011)</f>
        <v>1994981.9123474427</v>
      </c>
      <c r="J233" s="14">
        <f>G233*(1+Dashboard!$K$18)^(Dashboard!$J$36-2011)</f>
        <v>2167621.404771477</v>
      </c>
      <c r="K233" s="1" t="str">
        <f>IF(J233&gt;Dashboard!$I$26,"Metro",IF(J233&gt;Dashboard!$H$26,IF(J233&lt;=Dashboard!$I$26,"TIER 1","TIER 6"),IF(J233&gt;Dashboard!$H$27,IF(J233&lt;=Dashboard!$I$27,"TIER 2","TIER 6"),IF(J233&gt;Dashboard!$H$28,IF(J233&lt;=Dashboard!$I$28,"TIER 3","TIER 6"),IF(J233&gt;Dashboard!$H$29,IF(J233&lt;=Dashboard!$I$29,"TIER 4","TIER 6"),IF(J233&gt;Dashboard!$H$30,IF(J233&lt;=Dashboard!$I$30,"TIER 5","TIER 6"),IF(J233&gt;Dashboard!$H$31,IF(J233&lt;=Dashboard!$I$31,"TIER 6","TIER 6"),"TIER 6")))))))</f>
        <v>TIER 1</v>
      </c>
      <c r="L233" s="14">
        <f>$J233*Dashboard!$J$37</f>
        <v>108381.07023857386</v>
      </c>
      <c r="M233" s="14">
        <f>$J233*Dashboard!$J$38</f>
        <v>164739.22676263226</v>
      </c>
      <c r="N233" s="14">
        <f>$J233*Dashboard!$J$39</f>
        <v>650286.42143144307</v>
      </c>
      <c r="O233" s="14">
        <f>$J233*Dashboard!$J$40</f>
        <v>1244214.6863388279</v>
      </c>
      <c r="P233" s="14">
        <f>H233*(1+Dashboard!$L$19)^(Dashboard!$K$36-2019)</f>
        <v>114433.73613657325</v>
      </c>
      <c r="Q233" s="14">
        <f>I233*(1+Dashboard!$L$20)^(Dashboard!$K$36-2019)</f>
        <v>2042935.3868688063</v>
      </c>
      <c r="R233" s="14">
        <f>J233*(1+Dashboard!$L$18)^(Dashboard!$K$36-2019)</f>
        <v>2278191.8812267021</v>
      </c>
      <c r="S233" s="1" t="str">
        <f>IF(R233&gt;Dashboard!$K$26,"Metro",IF(R233&gt;Dashboard!$J$26,IF(R233&lt;=Dashboard!$K$26,"TIER 1","TIER 6"),IF(R233&gt;Dashboard!$J$27,IF(R233&lt;=Dashboard!$K$27,"TIER 2","TIER 6"),IF(R233&gt;Dashboard!$J$28,IF(R233&lt;=Dashboard!$K$28,"TIER 3","TIER 6"),IF(R233&gt;Dashboard!$J$29,IF(R233&lt;=Dashboard!$K$29,"TIER 4","TIER 6"),IF(R233&gt;Dashboard!$J$30,IF(R233&lt;=Dashboard!$K$30,"TIER 5","TIER 6"),IF(R233&gt;Dashboard!$J$31,IF(R233&lt;=Dashboard!$K$31,"TIER 6","TIER 6"),"TIER 6")))))))</f>
        <v>TIER 1</v>
      </c>
      <c r="T233" s="14">
        <f>$R233*Dashboard!$K$37</f>
        <v>227819.18812267022</v>
      </c>
      <c r="U233" s="14">
        <f>$R233*Dashboard!$K$38</f>
        <v>341728.78218400531</v>
      </c>
      <c r="V233" s="14">
        <f>$R233*Dashboard!$K$39</f>
        <v>569547.97030667553</v>
      </c>
      <c r="W233" s="14">
        <f>$R233*Dashboard!$K$40</f>
        <v>1139095.9406133511</v>
      </c>
    </row>
    <row r="234" spans="3:23" x14ac:dyDescent="0.55000000000000004">
      <c r="C234" s="1" t="s">
        <v>611</v>
      </c>
      <c r="D234" s="1" t="s">
        <v>64</v>
      </c>
      <c r="E234" s="14">
        <v>833484</v>
      </c>
      <c r="F234" s="14">
        <v>1165119</v>
      </c>
      <c r="G234" s="14">
        <v>1998603</v>
      </c>
      <c r="H234" s="14">
        <f>E234*(1+Dashboard!$K$19)^(Dashboard!$J$36-2011)</f>
        <v>976559.34751529223</v>
      </c>
      <c r="I234" s="14">
        <f>F234*(1+Dashboard!$K$20)^(Dashboard!$J$36-2011)</f>
        <v>1214859.2044494515</v>
      </c>
      <c r="J234" s="14">
        <f>G234*(1+Dashboard!$K$18)^(Dashboard!$J$36-2011)</f>
        <v>2164200.6604383979</v>
      </c>
      <c r="K234" s="1" t="str">
        <f>IF(J234&gt;Dashboard!$I$26,"Metro",IF(J234&gt;Dashboard!$H$26,IF(J234&lt;=Dashboard!$I$26,"TIER 1","TIER 6"),IF(J234&gt;Dashboard!$H$27,IF(J234&lt;=Dashboard!$I$27,"TIER 2","TIER 6"),IF(J234&gt;Dashboard!$H$28,IF(J234&lt;=Dashboard!$I$28,"TIER 3","TIER 6"),IF(J234&gt;Dashboard!$H$29,IF(J234&lt;=Dashboard!$I$29,"TIER 4","TIER 6"),IF(J234&gt;Dashboard!$H$30,IF(J234&lt;=Dashboard!$I$30,"TIER 5","TIER 6"),IF(J234&gt;Dashboard!$H$31,IF(J234&lt;=Dashboard!$I$31,"TIER 6","TIER 6"),"TIER 6")))))))</f>
        <v>TIER 1</v>
      </c>
      <c r="L234" s="14">
        <f>$J234*Dashboard!$J$37</f>
        <v>108210.03302191989</v>
      </c>
      <c r="M234" s="14">
        <f>$J234*Dashboard!$J$38</f>
        <v>164479.25019331824</v>
      </c>
      <c r="N234" s="14">
        <f>$J234*Dashboard!$J$39</f>
        <v>649260.19813151937</v>
      </c>
      <c r="O234" s="14">
        <f>$J234*Dashboard!$J$40</f>
        <v>1242251.1790916405</v>
      </c>
      <c r="P234" s="14">
        <f>H234*(1+Dashboard!$L$19)^(Dashboard!$K$36-2019)</f>
        <v>1078200.4287771517</v>
      </c>
      <c r="Q234" s="14">
        <f>I234*(1+Dashboard!$L$20)^(Dashboard!$K$36-2019)</f>
        <v>1244060.8325680052</v>
      </c>
      <c r="R234" s="14">
        <f>J234*(1+Dashboard!$L$18)^(Dashboard!$K$36-2019)</f>
        <v>2274596.6445538136</v>
      </c>
      <c r="S234" s="1" t="str">
        <f>IF(R234&gt;Dashboard!$K$26,"Metro",IF(R234&gt;Dashboard!$J$26,IF(R234&lt;=Dashboard!$K$26,"TIER 1","TIER 6"),IF(R234&gt;Dashboard!$J$27,IF(R234&lt;=Dashboard!$K$27,"TIER 2","TIER 6"),IF(R234&gt;Dashboard!$J$28,IF(R234&lt;=Dashboard!$K$28,"TIER 3","TIER 6"),IF(R234&gt;Dashboard!$J$29,IF(R234&lt;=Dashboard!$K$29,"TIER 4","TIER 6"),IF(R234&gt;Dashboard!$J$30,IF(R234&lt;=Dashboard!$K$30,"TIER 5","TIER 6"),IF(R234&gt;Dashboard!$J$31,IF(R234&lt;=Dashboard!$K$31,"TIER 6","TIER 6"),"TIER 6")))))))</f>
        <v>TIER 1</v>
      </c>
      <c r="T234" s="14">
        <f>$R234*Dashboard!$K$37</f>
        <v>227459.66445538137</v>
      </c>
      <c r="U234" s="14">
        <f>$R234*Dashboard!$K$38</f>
        <v>341189.49668307201</v>
      </c>
      <c r="V234" s="14">
        <f>$R234*Dashboard!$K$39</f>
        <v>568649.1611384534</v>
      </c>
      <c r="W234" s="14">
        <f>$R234*Dashboard!$K$40</f>
        <v>1137298.3222769068</v>
      </c>
    </row>
    <row r="235" spans="3:23" x14ac:dyDescent="0.55000000000000004">
      <c r="C235" s="1" t="s">
        <v>443</v>
      </c>
      <c r="D235" s="1" t="s">
        <v>68</v>
      </c>
      <c r="E235" s="14">
        <v>779213</v>
      </c>
      <c r="F235" s="14">
        <v>1207651</v>
      </c>
      <c r="G235" s="14">
        <v>1986864</v>
      </c>
      <c r="H235" s="14">
        <f>E235*(1+Dashboard!$K$19)^(Dashboard!$J$36-2011)</f>
        <v>912972.22124891833</v>
      </c>
      <c r="I235" s="14">
        <f>F235*(1+Dashboard!$K$20)^(Dashboard!$J$36-2011)</f>
        <v>1259206.9420484814</v>
      </c>
      <c r="J235" s="14">
        <f>G235*(1+Dashboard!$K$18)^(Dashboard!$J$36-2011)</f>
        <v>2151489.0055710301</v>
      </c>
      <c r="K235" s="1" t="str">
        <f>IF(J235&gt;Dashboard!$I$26,"Metro",IF(J235&gt;Dashboard!$H$26,IF(J235&lt;=Dashboard!$I$26,"TIER 1","TIER 6"),IF(J235&gt;Dashboard!$H$27,IF(J235&lt;=Dashboard!$I$27,"TIER 2","TIER 6"),IF(J235&gt;Dashboard!$H$28,IF(J235&lt;=Dashboard!$I$28,"TIER 3","TIER 6"),IF(J235&gt;Dashboard!$H$29,IF(J235&lt;=Dashboard!$I$29,"TIER 4","TIER 6"),IF(J235&gt;Dashboard!$H$30,IF(J235&lt;=Dashboard!$I$30,"TIER 5","TIER 6"),IF(J235&gt;Dashboard!$H$31,IF(J235&lt;=Dashboard!$I$31,"TIER 6","TIER 6"),"TIER 6")))))))</f>
        <v>TIER 1</v>
      </c>
      <c r="L235" s="14">
        <f>$J235*Dashboard!$J$37</f>
        <v>107574.45027855151</v>
      </c>
      <c r="M235" s="14">
        <f>$J235*Dashboard!$J$38</f>
        <v>163513.1644233983</v>
      </c>
      <c r="N235" s="14">
        <f>$J235*Dashboard!$J$39</f>
        <v>645446.70167130895</v>
      </c>
      <c r="O235" s="14">
        <f>$J235*Dashboard!$J$40</f>
        <v>1234954.6891977715</v>
      </c>
      <c r="P235" s="14">
        <f>H235*(1+Dashboard!$L$19)^(Dashboard!$K$36-2019)</f>
        <v>1007995.1033357938</v>
      </c>
      <c r="Q235" s="14">
        <f>I235*(1+Dashboard!$L$20)^(Dashboard!$K$36-2019)</f>
        <v>1289474.558831831</v>
      </c>
      <c r="R235" s="14">
        <f>J235*(1+Dashboard!$L$18)^(Dashboard!$K$36-2019)</f>
        <v>2261236.5675348071</v>
      </c>
      <c r="S235" s="1" t="str">
        <f>IF(R235&gt;Dashboard!$K$26,"Metro",IF(R235&gt;Dashboard!$J$26,IF(R235&lt;=Dashboard!$K$26,"TIER 1","TIER 6"),IF(R235&gt;Dashboard!$J$27,IF(R235&lt;=Dashboard!$K$27,"TIER 2","TIER 6"),IF(R235&gt;Dashboard!$J$28,IF(R235&lt;=Dashboard!$K$28,"TIER 3","TIER 6"),IF(R235&gt;Dashboard!$J$29,IF(R235&lt;=Dashboard!$K$29,"TIER 4","TIER 6"),IF(R235&gt;Dashboard!$J$30,IF(R235&lt;=Dashboard!$K$30,"TIER 5","TIER 6"),IF(R235&gt;Dashboard!$J$31,IF(R235&lt;=Dashboard!$K$31,"TIER 6","TIER 6"),"TIER 6")))))))</f>
        <v>TIER 1</v>
      </c>
      <c r="T235" s="14">
        <f>$R235*Dashboard!$K$37</f>
        <v>226123.65675348073</v>
      </c>
      <c r="U235" s="14">
        <f>$R235*Dashboard!$K$38</f>
        <v>339185.48513022106</v>
      </c>
      <c r="V235" s="14">
        <f>$R235*Dashboard!$K$39</f>
        <v>565309.14188370178</v>
      </c>
      <c r="W235" s="14">
        <f>$R235*Dashboard!$K$40</f>
        <v>1130618.2837674036</v>
      </c>
    </row>
    <row r="236" spans="3:23" x14ac:dyDescent="0.55000000000000004">
      <c r="C236" s="1" t="s">
        <v>432</v>
      </c>
      <c r="D236" s="1" t="s">
        <v>437</v>
      </c>
      <c r="E236" s="14">
        <v>565393</v>
      </c>
      <c r="F236" s="14">
        <v>1409158</v>
      </c>
      <c r="G236" s="14">
        <v>1974551</v>
      </c>
      <c r="H236" s="14">
        <f>E236*(1+Dashboard!$K$19)^(Dashboard!$J$36-2011)</f>
        <v>662448.01240301388</v>
      </c>
      <c r="I236" s="14">
        <f>F236*(1+Dashboard!$K$20)^(Dashboard!$J$36-2011)</f>
        <v>1469316.4962751274</v>
      </c>
      <c r="J236" s="14">
        <f>G236*(1+Dashboard!$K$18)^(Dashboard!$J$36-2011)</f>
        <v>2138155.7909546313</v>
      </c>
      <c r="K236" s="1" t="str">
        <f>IF(J236&gt;Dashboard!$I$26,"Metro",IF(J236&gt;Dashboard!$H$26,IF(J236&lt;=Dashboard!$I$26,"TIER 1","TIER 6"),IF(J236&gt;Dashboard!$H$27,IF(J236&lt;=Dashboard!$I$27,"TIER 2","TIER 6"),IF(J236&gt;Dashboard!$H$28,IF(J236&lt;=Dashboard!$I$28,"TIER 3","TIER 6"),IF(J236&gt;Dashboard!$H$29,IF(J236&lt;=Dashboard!$I$29,"TIER 4","TIER 6"),IF(J236&gt;Dashboard!$H$30,IF(J236&lt;=Dashboard!$I$30,"TIER 5","TIER 6"),IF(J236&gt;Dashboard!$H$31,IF(J236&lt;=Dashboard!$I$31,"TIER 6","TIER 6"),"TIER 6")))))))</f>
        <v>TIER 1</v>
      </c>
      <c r="L236" s="14">
        <f>$J236*Dashboard!$J$37</f>
        <v>106907.78954773158</v>
      </c>
      <c r="M236" s="14">
        <f>$J236*Dashboard!$J$38</f>
        <v>162499.84011255196</v>
      </c>
      <c r="N236" s="14">
        <f>$J236*Dashboard!$J$39</f>
        <v>641446.73728638934</v>
      </c>
      <c r="O236" s="14">
        <f>$J236*Dashboard!$J$40</f>
        <v>1227301.4240079585</v>
      </c>
      <c r="P236" s="14">
        <f>H236*(1+Dashboard!$L$19)^(Dashboard!$K$36-2019)</f>
        <v>731396.13361216313</v>
      </c>
      <c r="Q236" s="14">
        <f>I236*(1+Dashboard!$L$20)^(Dashboard!$K$36-2019)</f>
        <v>1504634.5263444034</v>
      </c>
      <c r="R236" s="14">
        <f>J236*(1+Dashboard!$L$18)^(Dashboard!$K$36-2019)</f>
        <v>2247223.224972832</v>
      </c>
      <c r="S236" s="1" t="str">
        <f>IF(R236&gt;Dashboard!$K$26,"Metro",IF(R236&gt;Dashboard!$J$26,IF(R236&lt;=Dashboard!$K$26,"TIER 1","TIER 6"),IF(R236&gt;Dashboard!$J$27,IF(R236&lt;=Dashboard!$K$27,"TIER 2","TIER 6"),IF(R236&gt;Dashboard!$J$28,IF(R236&lt;=Dashboard!$K$28,"TIER 3","TIER 6"),IF(R236&gt;Dashboard!$J$29,IF(R236&lt;=Dashboard!$K$29,"TIER 4","TIER 6"),IF(R236&gt;Dashboard!$J$30,IF(R236&lt;=Dashboard!$K$30,"TIER 5","TIER 6"),IF(R236&gt;Dashboard!$J$31,IF(R236&lt;=Dashboard!$K$31,"TIER 6","TIER 6"),"TIER 6")))))))</f>
        <v>TIER 1</v>
      </c>
      <c r="T236" s="14">
        <f>$R236*Dashboard!$K$37</f>
        <v>224722.32249728322</v>
      </c>
      <c r="U236" s="14">
        <f>$R236*Dashboard!$K$38</f>
        <v>337083.48374592478</v>
      </c>
      <c r="V236" s="14">
        <f>$R236*Dashboard!$K$39</f>
        <v>561805.806243208</v>
      </c>
      <c r="W236" s="14">
        <f>$R236*Dashboard!$K$40</f>
        <v>1123611.612486416</v>
      </c>
    </row>
    <row r="237" spans="3:23" x14ac:dyDescent="0.55000000000000004">
      <c r="C237" s="1" t="s">
        <v>571</v>
      </c>
      <c r="D237" s="1" t="s">
        <v>575</v>
      </c>
      <c r="E237" s="14">
        <v>535432</v>
      </c>
      <c r="F237" s="14">
        <v>1433736</v>
      </c>
      <c r="G237" s="14">
        <v>1969168</v>
      </c>
      <c r="H237" s="14">
        <f>E237*(1+Dashboard!$K$19)^(Dashboard!$J$36-2011)</f>
        <v>627343.92568880506</v>
      </c>
      <c r="I237" s="14">
        <f>F237*(1+Dashboard!$K$20)^(Dashboard!$J$36-2011)</f>
        <v>1494943.7579771155</v>
      </c>
      <c r="J237" s="14">
        <f>G237*(1+Dashboard!$K$18)^(Dashboard!$J$36-2011)</f>
        <v>2132326.7733082357</v>
      </c>
      <c r="K237" s="1" t="str">
        <f>IF(J237&gt;Dashboard!$I$26,"Metro",IF(J237&gt;Dashboard!$H$26,IF(J237&lt;=Dashboard!$I$26,"TIER 1","TIER 6"),IF(J237&gt;Dashboard!$H$27,IF(J237&lt;=Dashboard!$I$27,"TIER 2","TIER 6"),IF(J237&gt;Dashboard!$H$28,IF(J237&lt;=Dashboard!$I$28,"TIER 3","TIER 6"),IF(J237&gt;Dashboard!$H$29,IF(J237&lt;=Dashboard!$I$29,"TIER 4","TIER 6"),IF(J237&gt;Dashboard!$H$30,IF(J237&lt;=Dashboard!$I$30,"TIER 5","TIER 6"),IF(J237&gt;Dashboard!$H$31,IF(J237&lt;=Dashboard!$I$31,"TIER 6","TIER 6"),"TIER 6")))))))</f>
        <v>TIER 1</v>
      </c>
      <c r="L237" s="14">
        <f>$J237*Dashboard!$J$37</f>
        <v>106616.33866541179</v>
      </c>
      <c r="M237" s="14">
        <f>$J237*Dashboard!$J$38</f>
        <v>162056.8347714259</v>
      </c>
      <c r="N237" s="14">
        <f>$J237*Dashboard!$J$39</f>
        <v>639698.03199247073</v>
      </c>
      <c r="O237" s="14">
        <f>$J237*Dashboard!$J$40</f>
        <v>1223955.5678789273</v>
      </c>
      <c r="P237" s="14">
        <f>H237*(1+Dashboard!$L$19)^(Dashboard!$K$36-2019)</f>
        <v>692638.38535713695</v>
      </c>
      <c r="Q237" s="14">
        <f>I237*(1+Dashboard!$L$20)^(Dashboard!$K$36-2019)</f>
        <v>1530877.7917472133</v>
      </c>
      <c r="R237" s="14">
        <f>J237*(1+Dashboard!$L$18)^(Dashboard!$K$36-2019)</f>
        <v>2241096.86884426</v>
      </c>
      <c r="S237" s="1" t="str">
        <f>IF(R237&gt;Dashboard!$K$26,"Metro",IF(R237&gt;Dashboard!$J$26,IF(R237&lt;=Dashboard!$K$26,"TIER 1","TIER 6"),IF(R237&gt;Dashboard!$J$27,IF(R237&lt;=Dashboard!$K$27,"TIER 2","TIER 6"),IF(R237&gt;Dashboard!$J$28,IF(R237&lt;=Dashboard!$K$28,"TIER 3","TIER 6"),IF(R237&gt;Dashboard!$J$29,IF(R237&lt;=Dashboard!$K$29,"TIER 4","TIER 6"),IF(R237&gt;Dashboard!$J$30,IF(R237&lt;=Dashboard!$K$30,"TIER 5","TIER 6"),IF(R237&gt;Dashboard!$J$31,IF(R237&lt;=Dashboard!$K$31,"TIER 6","TIER 6"),"TIER 6")))))))</f>
        <v>TIER 1</v>
      </c>
      <c r="T237" s="14">
        <f>$R237*Dashboard!$K$37</f>
        <v>224109.68688442602</v>
      </c>
      <c r="U237" s="14">
        <f>$R237*Dashboard!$K$38</f>
        <v>336164.53032663901</v>
      </c>
      <c r="V237" s="14">
        <f>$R237*Dashboard!$K$39</f>
        <v>560274.217211065</v>
      </c>
      <c r="W237" s="14">
        <f>$R237*Dashboard!$K$40</f>
        <v>1120548.43442213</v>
      </c>
    </row>
    <row r="238" spans="3:23" x14ac:dyDescent="0.55000000000000004">
      <c r="C238" s="1" t="s">
        <v>443</v>
      </c>
      <c r="D238" s="1" t="s">
        <v>144</v>
      </c>
      <c r="E238" s="14">
        <v>470462</v>
      </c>
      <c r="F238" s="14">
        <v>1495508</v>
      </c>
      <c r="G238" s="14">
        <v>1965970</v>
      </c>
      <c r="H238" s="14">
        <f>E238*(1+Dashboard!$K$19)^(Dashboard!$J$36-2011)</f>
        <v>551221.21570508787</v>
      </c>
      <c r="I238" s="14">
        <f>F238*(1+Dashboard!$K$20)^(Dashboard!$J$36-2011)</f>
        <v>1559352.8722197392</v>
      </c>
      <c r="J238" s="14">
        <f>G238*(1+Dashboard!$K$18)^(Dashboard!$J$36-2011)</f>
        <v>2128863.7975636367</v>
      </c>
      <c r="K238" s="1" t="str">
        <f>IF(J238&gt;Dashboard!$I$26,"Metro",IF(J238&gt;Dashboard!$H$26,IF(J238&lt;=Dashboard!$I$26,"TIER 1","TIER 6"),IF(J238&gt;Dashboard!$H$27,IF(J238&lt;=Dashboard!$I$27,"TIER 2","TIER 6"),IF(J238&gt;Dashboard!$H$28,IF(J238&lt;=Dashboard!$I$28,"TIER 3","TIER 6"),IF(J238&gt;Dashboard!$H$29,IF(J238&lt;=Dashboard!$I$29,"TIER 4","TIER 6"),IF(J238&gt;Dashboard!$H$30,IF(J238&lt;=Dashboard!$I$30,"TIER 5","TIER 6"),IF(J238&gt;Dashboard!$H$31,IF(J238&lt;=Dashboard!$I$31,"TIER 6","TIER 6"),"TIER 6")))))))</f>
        <v>TIER 1</v>
      </c>
      <c r="L238" s="14">
        <f>$J238*Dashboard!$J$37</f>
        <v>106443.18987818185</v>
      </c>
      <c r="M238" s="14">
        <f>$J238*Dashboard!$J$38</f>
        <v>161793.64861483639</v>
      </c>
      <c r="N238" s="14">
        <f>$J238*Dashboard!$J$39</f>
        <v>638659.13926909096</v>
      </c>
      <c r="O238" s="14">
        <f>$J238*Dashboard!$J$40</f>
        <v>1221967.8198015275</v>
      </c>
      <c r="P238" s="14">
        <f>H238*(1+Dashboard!$L$19)^(Dashboard!$K$36-2019)</f>
        <v>608592.76257655385</v>
      </c>
      <c r="Q238" s="14">
        <f>I238*(1+Dashboard!$L$20)^(Dashboard!$K$36-2019)</f>
        <v>1596835.1109132306</v>
      </c>
      <c r="R238" s="14">
        <f>J238*(1+Dashboard!$L$18)^(Dashboard!$K$36-2019)</f>
        <v>2237457.2465334339</v>
      </c>
      <c r="S238" s="1" t="str">
        <f>IF(R238&gt;Dashboard!$K$26,"Metro",IF(R238&gt;Dashboard!$J$26,IF(R238&lt;=Dashboard!$K$26,"TIER 1","TIER 6"),IF(R238&gt;Dashboard!$J$27,IF(R238&lt;=Dashboard!$K$27,"TIER 2","TIER 6"),IF(R238&gt;Dashboard!$J$28,IF(R238&lt;=Dashboard!$K$28,"TIER 3","TIER 6"),IF(R238&gt;Dashboard!$J$29,IF(R238&lt;=Dashboard!$K$29,"TIER 4","TIER 6"),IF(R238&gt;Dashboard!$J$30,IF(R238&lt;=Dashboard!$K$30,"TIER 5","TIER 6"),IF(R238&gt;Dashboard!$J$31,IF(R238&lt;=Dashboard!$K$31,"TIER 6","TIER 6"),"TIER 6")))))))</f>
        <v>TIER 1</v>
      </c>
      <c r="T238" s="14">
        <f>$R238*Dashboard!$K$37</f>
        <v>223745.72465334341</v>
      </c>
      <c r="U238" s="14">
        <f>$R238*Dashboard!$K$38</f>
        <v>335618.5869800151</v>
      </c>
      <c r="V238" s="14">
        <f>$R238*Dashboard!$K$39</f>
        <v>559364.31163335848</v>
      </c>
      <c r="W238" s="14">
        <f>$R238*Dashboard!$K$40</f>
        <v>1118728.623266717</v>
      </c>
    </row>
    <row r="239" spans="3:23" x14ac:dyDescent="0.55000000000000004">
      <c r="C239" s="1" t="s">
        <v>469</v>
      </c>
      <c r="D239" s="1" t="s">
        <v>116</v>
      </c>
      <c r="E239" s="14">
        <v>377429</v>
      </c>
      <c r="F239" s="14">
        <v>1581617</v>
      </c>
      <c r="G239" s="14">
        <v>1959046</v>
      </c>
      <c r="H239" s="14">
        <f>E239*(1+Dashboard!$K$19)^(Dashboard!$J$36-2011)</f>
        <v>442218.22851230408</v>
      </c>
      <c r="I239" s="14">
        <f>F239*(1+Dashboard!$K$20)^(Dashboard!$J$36-2011)</f>
        <v>1649137.9596107593</v>
      </c>
      <c r="J239" s="14">
        <f>G239*(1+Dashboard!$K$18)^(Dashboard!$J$36-2011)</f>
        <v>2121366.0977338683</v>
      </c>
      <c r="K239" s="1" t="str">
        <f>IF(J239&gt;Dashboard!$I$26,"Metro",IF(J239&gt;Dashboard!$H$26,IF(J239&lt;=Dashboard!$I$26,"TIER 1","TIER 6"),IF(J239&gt;Dashboard!$H$27,IF(J239&lt;=Dashboard!$I$27,"TIER 2","TIER 6"),IF(J239&gt;Dashboard!$H$28,IF(J239&lt;=Dashboard!$I$28,"TIER 3","TIER 6"),IF(J239&gt;Dashboard!$H$29,IF(J239&lt;=Dashboard!$I$29,"TIER 4","TIER 6"),IF(J239&gt;Dashboard!$H$30,IF(J239&lt;=Dashboard!$I$30,"TIER 5","TIER 6"),IF(J239&gt;Dashboard!$H$31,IF(J239&lt;=Dashboard!$I$31,"TIER 6","TIER 6"),"TIER 6")))))))</f>
        <v>TIER 1</v>
      </c>
      <c r="L239" s="14">
        <f>$J239*Dashboard!$J$37</f>
        <v>106068.30488669343</v>
      </c>
      <c r="M239" s="14">
        <f>$J239*Dashboard!$J$38</f>
        <v>161223.82342777398</v>
      </c>
      <c r="N239" s="14">
        <f>$J239*Dashboard!$J$39</f>
        <v>636409.82932016044</v>
      </c>
      <c r="O239" s="14">
        <f>$J239*Dashboard!$J$40</f>
        <v>1217664.1400992405</v>
      </c>
      <c r="P239" s="14">
        <f>H239*(1+Dashboard!$L$19)^(Dashboard!$K$36-2019)</f>
        <v>488244.65692554583</v>
      </c>
      <c r="Q239" s="14">
        <f>I239*(1+Dashboard!$L$20)^(Dashboard!$K$36-2019)</f>
        <v>1688778.3666936259</v>
      </c>
      <c r="R239" s="14">
        <f>J239*(1+Dashboard!$L$18)^(Dashboard!$K$36-2019)</f>
        <v>2229577.0886597144</v>
      </c>
      <c r="S239" s="1" t="str">
        <f>IF(R239&gt;Dashboard!$K$26,"Metro",IF(R239&gt;Dashboard!$J$26,IF(R239&lt;=Dashboard!$K$26,"TIER 1","TIER 6"),IF(R239&gt;Dashboard!$J$27,IF(R239&lt;=Dashboard!$K$27,"TIER 2","TIER 6"),IF(R239&gt;Dashboard!$J$28,IF(R239&lt;=Dashboard!$K$28,"TIER 3","TIER 6"),IF(R239&gt;Dashboard!$J$29,IF(R239&lt;=Dashboard!$K$29,"TIER 4","TIER 6"),IF(R239&gt;Dashboard!$J$30,IF(R239&lt;=Dashboard!$K$30,"TIER 5","TIER 6"),IF(R239&gt;Dashboard!$J$31,IF(R239&lt;=Dashboard!$K$31,"TIER 6","TIER 6"),"TIER 6")))))))</f>
        <v>TIER 1</v>
      </c>
      <c r="T239" s="14">
        <f>$R239*Dashboard!$K$37</f>
        <v>222957.70886597145</v>
      </c>
      <c r="U239" s="14">
        <f>$R239*Dashboard!$K$38</f>
        <v>334436.56329895713</v>
      </c>
      <c r="V239" s="14">
        <f>$R239*Dashboard!$K$39</f>
        <v>557394.27216492861</v>
      </c>
      <c r="W239" s="14">
        <f>$R239*Dashboard!$K$40</f>
        <v>1114788.5443298572</v>
      </c>
    </row>
    <row r="240" spans="3:23" x14ac:dyDescent="0.55000000000000004">
      <c r="C240" s="1" t="s">
        <v>611</v>
      </c>
      <c r="D240" s="1" t="s">
        <v>620</v>
      </c>
      <c r="E240" s="14">
        <v>242553</v>
      </c>
      <c r="F240" s="14">
        <v>1710203</v>
      </c>
      <c r="G240" s="14">
        <v>1952756</v>
      </c>
      <c r="H240" s="14">
        <f>E240*(1+Dashboard!$K$19)^(Dashboard!$J$36-2011)</f>
        <v>284189.49784024252</v>
      </c>
      <c r="I240" s="14">
        <f>F240*(1+Dashboard!$K$20)^(Dashboard!$J$36-2011)</f>
        <v>1783213.4365906531</v>
      </c>
      <c r="J240" s="14">
        <f>G240*(1+Dashboard!$K$18)^(Dashboard!$J$36-2011)</f>
        <v>2114554.9290554672</v>
      </c>
      <c r="K240" s="1" t="str">
        <f>IF(J240&gt;Dashboard!$I$26,"Metro",IF(J240&gt;Dashboard!$H$26,IF(J240&lt;=Dashboard!$I$26,"TIER 1","TIER 6"),IF(J240&gt;Dashboard!$H$27,IF(J240&lt;=Dashboard!$I$27,"TIER 2","TIER 6"),IF(J240&gt;Dashboard!$H$28,IF(J240&lt;=Dashboard!$I$28,"TIER 3","TIER 6"),IF(J240&gt;Dashboard!$H$29,IF(J240&lt;=Dashboard!$I$29,"TIER 4","TIER 6"),IF(J240&gt;Dashboard!$H$30,IF(J240&lt;=Dashboard!$I$30,"TIER 5","TIER 6"),IF(J240&gt;Dashboard!$H$31,IF(J240&lt;=Dashboard!$I$31,"TIER 6","TIER 6"),"TIER 6")))))))</f>
        <v>TIER 1</v>
      </c>
      <c r="L240" s="14">
        <f>$J240*Dashboard!$J$37</f>
        <v>105727.74645277337</v>
      </c>
      <c r="M240" s="14">
        <f>$J240*Dashboard!$J$38</f>
        <v>160706.17460821552</v>
      </c>
      <c r="N240" s="14">
        <f>$J240*Dashboard!$J$39</f>
        <v>634366.47871664015</v>
      </c>
      <c r="O240" s="14">
        <f>$J240*Dashboard!$J$40</f>
        <v>1213754.5292778383</v>
      </c>
      <c r="P240" s="14">
        <f>H240*(1+Dashboard!$L$19)^(Dashboard!$K$36-2019)</f>
        <v>313768.16903645964</v>
      </c>
      <c r="Q240" s="14">
        <f>I240*(1+Dashboard!$L$20)^(Dashboard!$K$36-2019)</f>
        <v>1826076.6222508601</v>
      </c>
      <c r="R240" s="14">
        <f>J240*(1+Dashboard!$L$18)^(Dashboard!$K$36-2019)</f>
        <v>2222418.4819257883</v>
      </c>
      <c r="S240" s="1" t="str">
        <f>IF(R240&gt;Dashboard!$K$26,"Metro",IF(R240&gt;Dashboard!$J$26,IF(R240&lt;=Dashboard!$K$26,"TIER 1","TIER 6"),IF(R240&gt;Dashboard!$J$27,IF(R240&lt;=Dashboard!$K$27,"TIER 2","TIER 6"),IF(R240&gt;Dashboard!$J$28,IF(R240&lt;=Dashboard!$K$28,"TIER 3","TIER 6"),IF(R240&gt;Dashboard!$J$29,IF(R240&lt;=Dashboard!$K$29,"TIER 4","TIER 6"),IF(R240&gt;Dashboard!$J$30,IF(R240&lt;=Dashboard!$K$30,"TIER 5","TIER 6"),IF(R240&gt;Dashboard!$J$31,IF(R240&lt;=Dashboard!$K$31,"TIER 6","TIER 6"),"TIER 6")))))))</f>
        <v>TIER 1</v>
      </c>
      <c r="T240" s="14">
        <f>$R240*Dashboard!$K$37</f>
        <v>222241.84819257885</v>
      </c>
      <c r="U240" s="14">
        <f>$R240*Dashboard!$K$38</f>
        <v>333362.77228886826</v>
      </c>
      <c r="V240" s="14">
        <f>$R240*Dashboard!$K$39</f>
        <v>555604.62048144708</v>
      </c>
      <c r="W240" s="14">
        <f>$R240*Dashboard!$K$40</f>
        <v>1111209.2409628942</v>
      </c>
    </row>
    <row r="241" spans="3:23" x14ac:dyDescent="0.55000000000000004">
      <c r="C241" s="1" t="s">
        <v>571</v>
      </c>
      <c r="D241" s="1" t="s">
        <v>39</v>
      </c>
      <c r="E241" s="14">
        <v>1176604</v>
      </c>
      <c r="F241" s="14">
        <v>774410</v>
      </c>
      <c r="G241" s="14">
        <v>1951014</v>
      </c>
      <c r="H241" s="14">
        <f>E241*(1+Dashboard!$K$19)^(Dashboard!$J$36-2011)</f>
        <v>1378579.1143247897</v>
      </c>
      <c r="I241" s="14">
        <f>F241*(1+Dashboard!$K$20)^(Dashboard!$J$36-2011)</f>
        <v>807470.40990465332</v>
      </c>
      <c r="J241" s="14">
        <f>G241*(1+Dashboard!$K$18)^(Dashboard!$J$36-2011)</f>
        <v>2112668.5926742633</v>
      </c>
      <c r="K241" s="1" t="str">
        <f>IF(J241&gt;Dashboard!$I$26,"Metro",IF(J241&gt;Dashboard!$H$26,IF(J241&lt;=Dashboard!$I$26,"TIER 1","TIER 6"),IF(J241&gt;Dashboard!$H$27,IF(J241&lt;=Dashboard!$I$27,"TIER 2","TIER 6"),IF(J241&gt;Dashboard!$H$28,IF(J241&lt;=Dashboard!$I$28,"TIER 3","TIER 6"),IF(J241&gt;Dashboard!$H$29,IF(J241&lt;=Dashboard!$I$29,"TIER 4","TIER 6"),IF(J241&gt;Dashboard!$H$30,IF(J241&lt;=Dashboard!$I$30,"TIER 5","TIER 6"),IF(J241&gt;Dashboard!$H$31,IF(J241&lt;=Dashboard!$I$31,"TIER 6","TIER 6"),"TIER 6")))))))</f>
        <v>TIER 1</v>
      </c>
      <c r="L241" s="14">
        <f>$J241*Dashboard!$J$37</f>
        <v>105633.42963371317</v>
      </c>
      <c r="M241" s="14">
        <f>$J241*Dashboard!$J$38</f>
        <v>160562.81304324401</v>
      </c>
      <c r="N241" s="14">
        <f>$J241*Dashboard!$J$39</f>
        <v>633800.57780227892</v>
      </c>
      <c r="O241" s="14">
        <f>$J241*Dashboard!$J$40</f>
        <v>1212671.7721950272</v>
      </c>
      <c r="P241" s="14">
        <f>H241*(1+Dashboard!$L$19)^(Dashboard!$K$36-2019)</f>
        <v>1522062.7358184585</v>
      </c>
      <c r="Q241" s="14">
        <f>I241*(1+Dashboard!$L$20)^(Dashboard!$K$36-2019)</f>
        <v>826879.61431320652</v>
      </c>
      <c r="R241" s="14">
        <f>J241*(1+Dashboard!$L$18)^(Dashboard!$K$36-2019)</f>
        <v>2220435.923431274</v>
      </c>
      <c r="S241" s="1" t="str">
        <f>IF(R241&gt;Dashboard!$K$26,"Metro",IF(R241&gt;Dashboard!$J$26,IF(R241&lt;=Dashboard!$K$26,"TIER 1","TIER 6"),IF(R241&gt;Dashboard!$J$27,IF(R241&lt;=Dashboard!$K$27,"TIER 2","TIER 6"),IF(R241&gt;Dashboard!$J$28,IF(R241&lt;=Dashboard!$K$28,"TIER 3","TIER 6"),IF(R241&gt;Dashboard!$J$29,IF(R241&lt;=Dashboard!$K$29,"TIER 4","TIER 6"),IF(R241&gt;Dashboard!$J$30,IF(R241&lt;=Dashboard!$K$30,"TIER 5","TIER 6"),IF(R241&gt;Dashboard!$J$31,IF(R241&lt;=Dashboard!$K$31,"TIER 6","TIER 6"),"TIER 6")))))))</f>
        <v>TIER 1</v>
      </c>
      <c r="T241" s="14">
        <f>$R241*Dashboard!$K$37</f>
        <v>222043.59234312741</v>
      </c>
      <c r="U241" s="14">
        <f>$R241*Dashboard!$K$38</f>
        <v>333065.38851469109</v>
      </c>
      <c r="V241" s="14">
        <f>$R241*Dashboard!$K$39</f>
        <v>555108.9808578185</v>
      </c>
      <c r="W241" s="14">
        <f>$R241*Dashboard!$K$40</f>
        <v>1110217.961715637</v>
      </c>
    </row>
    <row r="242" spans="3:23" x14ac:dyDescent="0.55000000000000004">
      <c r="C242" s="1" t="s">
        <v>269</v>
      </c>
      <c r="D242" s="1" t="s">
        <v>277</v>
      </c>
      <c r="E242" s="14">
        <v>203701</v>
      </c>
      <c r="F242" s="14">
        <v>1745557</v>
      </c>
      <c r="G242" s="14">
        <v>1949258</v>
      </c>
      <c r="H242" s="14">
        <f>E242*(1+Dashboard!$K$19)^(Dashboard!$J$36-2011)</f>
        <v>238668.1875695425</v>
      </c>
      <c r="I242" s="14">
        <f>F242*(1+Dashboard!$K$20)^(Dashboard!$J$36-2011)</f>
        <v>1820076.7375188039</v>
      </c>
      <c r="J242" s="14">
        <f>G242*(1+Dashboard!$K$18)^(Dashboard!$J$36-2011)</f>
        <v>2110767.0962991803</v>
      </c>
      <c r="K242" s="1" t="str">
        <f>IF(J242&gt;Dashboard!$I$26,"Metro",IF(J242&gt;Dashboard!$H$26,IF(J242&lt;=Dashboard!$I$26,"TIER 1","TIER 6"),IF(J242&gt;Dashboard!$H$27,IF(J242&lt;=Dashboard!$I$27,"TIER 2","TIER 6"),IF(J242&gt;Dashboard!$H$28,IF(J242&lt;=Dashboard!$I$28,"TIER 3","TIER 6"),IF(J242&gt;Dashboard!$H$29,IF(J242&lt;=Dashboard!$I$29,"TIER 4","TIER 6"),IF(J242&gt;Dashboard!$H$30,IF(J242&lt;=Dashboard!$I$30,"TIER 5","TIER 6"),IF(J242&gt;Dashboard!$H$31,IF(J242&lt;=Dashboard!$I$31,"TIER 6","TIER 6"),"TIER 6")))))))</f>
        <v>TIER 1</v>
      </c>
      <c r="L242" s="14">
        <f>$J242*Dashboard!$J$37</f>
        <v>105538.35481495902</v>
      </c>
      <c r="M242" s="14">
        <f>$J242*Dashboard!$J$38</f>
        <v>160418.2993187377</v>
      </c>
      <c r="N242" s="14">
        <f>$J242*Dashboard!$J$39</f>
        <v>633230.12888975407</v>
      </c>
      <c r="O242" s="14">
        <f>$J242*Dashboard!$J$40</f>
        <v>1211580.3132757295</v>
      </c>
      <c r="P242" s="14">
        <f>H242*(1+Dashboard!$L$19)^(Dashboard!$K$36-2019)</f>
        <v>263508.96423006873</v>
      </c>
      <c r="Q242" s="14">
        <f>I242*(1+Dashboard!$L$20)^(Dashboard!$K$36-2019)</f>
        <v>1863826.0080857915</v>
      </c>
      <c r="R242" s="14">
        <f>J242*(1+Dashboard!$L$18)^(Dashboard!$K$36-2019)</f>
        <v>2218437.4316308331</v>
      </c>
      <c r="S242" s="1" t="str">
        <f>IF(R242&gt;Dashboard!$K$26,"Metro",IF(R242&gt;Dashboard!$J$26,IF(R242&lt;=Dashboard!$K$26,"TIER 1","TIER 6"),IF(R242&gt;Dashboard!$J$27,IF(R242&lt;=Dashboard!$K$27,"TIER 2","TIER 6"),IF(R242&gt;Dashboard!$J$28,IF(R242&lt;=Dashboard!$K$28,"TIER 3","TIER 6"),IF(R242&gt;Dashboard!$J$29,IF(R242&lt;=Dashboard!$K$29,"TIER 4","TIER 6"),IF(R242&gt;Dashboard!$J$30,IF(R242&lt;=Dashboard!$K$30,"TIER 5","TIER 6"),IF(R242&gt;Dashboard!$J$31,IF(R242&lt;=Dashboard!$K$31,"TIER 6","TIER 6"),"TIER 6")))))))</f>
        <v>TIER 1</v>
      </c>
      <c r="T242" s="14">
        <f>$R242*Dashboard!$K$37</f>
        <v>221843.74316308333</v>
      </c>
      <c r="U242" s="14">
        <f>$R242*Dashboard!$K$38</f>
        <v>332765.61474462494</v>
      </c>
      <c r="V242" s="14">
        <f>$R242*Dashboard!$K$39</f>
        <v>554609.35790770827</v>
      </c>
      <c r="W242" s="14">
        <f>$R242*Dashboard!$K$40</f>
        <v>1109218.7158154165</v>
      </c>
    </row>
    <row r="243" spans="3:23" x14ac:dyDescent="0.55000000000000004">
      <c r="C243" s="1" t="s">
        <v>417</v>
      </c>
      <c r="D243" s="1" t="s">
        <v>79</v>
      </c>
      <c r="E243" s="14">
        <v>629010</v>
      </c>
      <c r="F243" s="14">
        <v>1316487</v>
      </c>
      <c r="G243" s="14">
        <v>1945497</v>
      </c>
      <c r="H243" s="14">
        <f>E243*(1+Dashboard!$K$19)^(Dashboard!$J$36-2011)</f>
        <v>736985.46724423498</v>
      </c>
      <c r="I243" s="14">
        <f>F243*(1+Dashboard!$K$20)^(Dashboard!$J$36-2011)</f>
        <v>1372689.2699269732</v>
      </c>
      <c r="J243" s="14">
        <f>G243*(1+Dashboard!$K$18)^(Dashboard!$J$36-2011)</f>
        <v>2106694.4722293131</v>
      </c>
      <c r="K243" s="1" t="str">
        <f>IF(J243&gt;Dashboard!$I$26,"Metro",IF(J243&gt;Dashboard!$H$26,IF(J243&lt;=Dashboard!$I$26,"TIER 1","TIER 6"),IF(J243&gt;Dashboard!$H$27,IF(J243&lt;=Dashboard!$I$27,"TIER 2","TIER 6"),IF(J243&gt;Dashboard!$H$28,IF(J243&lt;=Dashboard!$I$28,"TIER 3","TIER 6"),IF(J243&gt;Dashboard!$H$29,IF(J243&lt;=Dashboard!$I$29,"TIER 4","TIER 6"),IF(J243&gt;Dashboard!$H$30,IF(J243&lt;=Dashboard!$I$30,"TIER 5","TIER 6"),IF(J243&gt;Dashboard!$H$31,IF(J243&lt;=Dashboard!$I$31,"TIER 6","TIER 6"),"TIER 6")))))))</f>
        <v>TIER 1</v>
      </c>
      <c r="L243" s="14">
        <f>$J243*Dashboard!$J$37</f>
        <v>105334.72361146566</v>
      </c>
      <c r="M243" s="14">
        <f>$J243*Dashboard!$J$38</f>
        <v>160108.77988942779</v>
      </c>
      <c r="N243" s="14">
        <f>$J243*Dashboard!$J$39</f>
        <v>632008.34166879393</v>
      </c>
      <c r="O243" s="14">
        <f>$J243*Dashboard!$J$40</f>
        <v>1209242.6270596259</v>
      </c>
      <c r="P243" s="14">
        <f>H243*(1+Dashboard!$L$19)^(Dashboard!$K$36-2019)</f>
        <v>813691.50662174227</v>
      </c>
      <c r="Q243" s="14">
        <f>I243*(1+Dashboard!$L$20)^(Dashboard!$K$36-2019)</f>
        <v>1405684.6667893624</v>
      </c>
      <c r="R243" s="14">
        <f>J243*(1+Dashboard!$L$18)^(Dashboard!$K$36-2019)</f>
        <v>2214157.0628031231</v>
      </c>
      <c r="S243" s="1" t="str">
        <f>IF(R243&gt;Dashboard!$K$26,"Metro",IF(R243&gt;Dashboard!$J$26,IF(R243&lt;=Dashboard!$K$26,"TIER 1","TIER 6"),IF(R243&gt;Dashboard!$J$27,IF(R243&lt;=Dashboard!$K$27,"TIER 2","TIER 6"),IF(R243&gt;Dashboard!$J$28,IF(R243&lt;=Dashboard!$K$28,"TIER 3","TIER 6"),IF(R243&gt;Dashboard!$J$29,IF(R243&lt;=Dashboard!$K$29,"TIER 4","TIER 6"),IF(R243&gt;Dashboard!$J$30,IF(R243&lt;=Dashboard!$K$30,"TIER 5","TIER 6"),IF(R243&gt;Dashboard!$J$31,IF(R243&lt;=Dashboard!$K$31,"TIER 6","TIER 6"),"TIER 6")))))))</f>
        <v>TIER 1</v>
      </c>
      <c r="T243" s="14">
        <f>$R243*Dashboard!$K$37</f>
        <v>221415.70628031233</v>
      </c>
      <c r="U243" s="14">
        <f>$R243*Dashboard!$K$38</f>
        <v>332123.55942046846</v>
      </c>
      <c r="V243" s="14">
        <f>$R243*Dashboard!$K$39</f>
        <v>553539.26570078079</v>
      </c>
      <c r="W243" s="14">
        <f>$R243*Dashboard!$K$40</f>
        <v>1107078.5314015616</v>
      </c>
    </row>
    <row r="244" spans="3:23" x14ac:dyDescent="0.55000000000000004">
      <c r="C244" s="1" t="s">
        <v>588</v>
      </c>
      <c r="D244" s="1" t="s">
        <v>605</v>
      </c>
      <c r="E244" s="14">
        <v>980226</v>
      </c>
      <c r="F244" s="14">
        <v>962062</v>
      </c>
      <c r="G244" s="14">
        <v>1942288</v>
      </c>
      <c r="H244" s="14">
        <f>E244*(1+Dashboard!$K$19)^(Dashboard!$J$36-2011)</f>
        <v>1148490.9884023268</v>
      </c>
      <c r="I244" s="14">
        <f>F244*(1+Dashboard!$K$20)^(Dashboard!$J$36-2011)</f>
        <v>1003133.4790275055</v>
      </c>
      <c r="J244" s="14">
        <f>G244*(1+Dashboard!$K$18)^(Dashboard!$J$36-2011)</f>
        <v>2103219.5850609527</v>
      </c>
      <c r="K244" s="1" t="str">
        <f>IF(J244&gt;Dashboard!$I$26,"Metro",IF(J244&gt;Dashboard!$H$26,IF(J244&lt;=Dashboard!$I$26,"TIER 1","TIER 6"),IF(J244&gt;Dashboard!$H$27,IF(J244&lt;=Dashboard!$I$27,"TIER 2","TIER 6"),IF(J244&gt;Dashboard!$H$28,IF(J244&lt;=Dashboard!$I$28,"TIER 3","TIER 6"),IF(J244&gt;Dashboard!$H$29,IF(J244&lt;=Dashboard!$I$29,"TIER 4","TIER 6"),IF(J244&gt;Dashboard!$H$30,IF(J244&lt;=Dashboard!$I$30,"TIER 5","TIER 6"),IF(J244&gt;Dashboard!$H$31,IF(J244&lt;=Dashboard!$I$31,"TIER 6","TIER 6"),"TIER 6")))))))</f>
        <v>TIER 1</v>
      </c>
      <c r="L244" s="14">
        <f>$J244*Dashboard!$J$37</f>
        <v>105160.97925304764</v>
      </c>
      <c r="M244" s="14">
        <f>$J244*Dashboard!$J$38</f>
        <v>159844.6884646324</v>
      </c>
      <c r="N244" s="14">
        <f>$J244*Dashboard!$J$39</f>
        <v>630965.87551828579</v>
      </c>
      <c r="O244" s="14">
        <f>$J244*Dashboard!$J$40</f>
        <v>1207248.0418249869</v>
      </c>
      <c r="P244" s="14">
        <f>H244*(1+Dashboard!$L$19)^(Dashboard!$K$36-2019)</f>
        <v>1268026.8529432029</v>
      </c>
      <c r="Q244" s="14">
        <f>I244*(1+Dashboard!$L$20)^(Dashboard!$K$36-2019)</f>
        <v>1027245.8458767217</v>
      </c>
      <c r="R244" s="14">
        <f>J244*(1+Dashboard!$L$18)^(Dashboard!$K$36-2019)</f>
        <v>2210504.9214662127</v>
      </c>
      <c r="S244" s="1" t="str">
        <f>IF(R244&gt;Dashboard!$K$26,"Metro",IF(R244&gt;Dashboard!$J$26,IF(R244&lt;=Dashboard!$K$26,"TIER 1","TIER 6"),IF(R244&gt;Dashboard!$J$27,IF(R244&lt;=Dashboard!$K$27,"TIER 2","TIER 6"),IF(R244&gt;Dashboard!$J$28,IF(R244&lt;=Dashboard!$K$28,"TIER 3","TIER 6"),IF(R244&gt;Dashboard!$J$29,IF(R244&lt;=Dashboard!$K$29,"TIER 4","TIER 6"),IF(R244&gt;Dashboard!$J$30,IF(R244&lt;=Dashboard!$K$30,"TIER 5","TIER 6"),IF(R244&gt;Dashboard!$J$31,IF(R244&lt;=Dashboard!$K$31,"TIER 6","TIER 6"),"TIER 6")))))))</f>
        <v>TIER 1</v>
      </c>
      <c r="T244" s="14">
        <f>$R244*Dashboard!$K$37</f>
        <v>221050.49214662128</v>
      </c>
      <c r="U244" s="14">
        <f>$R244*Dashboard!$K$38</f>
        <v>331575.7382199319</v>
      </c>
      <c r="V244" s="14">
        <f>$R244*Dashboard!$K$39</f>
        <v>552626.23036655318</v>
      </c>
      <c r="W244" s="14">
        <f>$R244*Dashboard!$K$40</f>
        <v>1105252.4607331064</v>
      </c>
    </row>
    <row r="245" spans="3:23" x14ac:dyDescent="0.55000000000000004">
      <c r="C245" s="1" t="s">
        <v>396</v>
      </c>
      <c r="D245" s="1" t="s">
        <v>410</v>
      </c>
      <c r="E245" s="14">
        <v>226003</v>
      </c>
      <c r="F245" s="14">
        <v>1713866</v>
      </c>
      <c r="G245" s="14">
        <v>1939869</v>
      </c>
      <c r="H245" s="14">
        <f>E245*(1+Dashboard!$K$19)^(Dashboard!$J$36-2011)</f>
        <v>264798.53508465504</v>
      </c>
      <c r="I245" s="14">
        <f>F245*(1+Dashboard!$K$20)^(Dashboard!$J$36-2011)</f>
        <v>1787032.8140670299</v>
      </c>
      <c r="J245" s="14">
        <f>G245*(1+Dashboard!$K$18)^(Dashboard!$J$36-2011)</f>
        <v>2100600.1546900384</v>
      </c>
      <c r="K245" s="1" t="str">
        <f>IF(J245&gt;Dashboard!$I$26,"Metro",IF(J245&gt;Dashboard!$H$26,IF(J245&lt;=Dashboard!$I$26,"TIER 1","TIER 6"),IF(J245&gt;Dashboard!$H$27,IF(J245&lt;=Dashboard!$I$27,"TIER 2","TIER 6"),IF(J245&gt;Dashboard!$H$28,IF(J245&lt;=Dashboard!$I$28,"TIER 3","TIER 6"),IF(J245&gt;Dashboard!$H$29,IF(J245&lt;=Dashboard!$I$29,"TIER 4","TIER 6"),IF(J245&gt;Dashboard!$H$30,IF(J245&lt;=Dashboard!$I$30,"TIER 5","TIER 6"),IF(J245&gt;Dashboard!$H$31,IF(J245&lt;=Dashboard!$I$31,"TIER 6","TIER 6"),"TIER 6")))))))</f>
        <v>TIER 1</v>
      </c>
      <c r="L245" s="14">
        <f>$J245*Dashboard!$J$37</f>
        <v>105030.00773450192</v>
      </c>
      <c r="M245" s="14">
        <f>$J245*Dashboard!$J$38</f>
        <v>159645.61175644293</v>
      </c>
      <c r="N245" s="14">
        <f>$J245*Dashboard!$J$39</f>
        <v>630180.04640701145</v>
      </c>
      <c r="O245" s="14">
        <f>$J245*Dashboard!$J$40</f>
        <v>1205744.4887920823</v>
      </c>
      <c r="P245" s="14">
        <f>H245*(1+Dashboard!$L$19)^(Dashboard!$K$36-2019)</f>
        <v>292358.97930244933</v>
      </c>
      <c r="Q245" s="14">
        <f>I245*(1+Dashboard!$L$20)^(Dashboard!$K$36-2019)</f>
        <v>1829987.8062841622</v>
      </c>
      <c r="R245" s="14">
        <f>J245*(1+Dashboard!$L$18)^(Dashboard!$K$36-2019)</f>
        <v>2207751.873820845</v>
      </c>
      <c r="S245" s="1" t="str">
        <f>IF(R245&gt;Dashboard!$K$26,"Metro",IF(R245&gt;Dashboard!$J$26,IF(R245&lt;=Dashboard!$K$26,"TIER 1","TIER 6"),IF(R245&gt;Dashboard!$J$27,IF(R245&lt;=Dashboard!$K$27,"TIER 2","TIER 6"),IF(R245&gt;Dashboard!$J$28,IF(R245&lt;=Dashboard!$K$28,"TIER 3","TIER 6"),IF(R245&gt;Dashboard!$J$29,IF(R245&lt;=Dashboard!$K$29,"TIER 4","TIER 6"),IF(R245&gt;Dashboard!$J$30,IF(R245&lt;=Dashboard!$K$30,"TIER 5","TIER 6"),IF(R245&gt;Dashboard!$J$31,IF(R245&lt;=Dashboard!$K$31,"TIER 6","TIER 6"),"TIER 6")))))))</f>
        <v>TIER 1</v>
      </c>
      <c r="T245" s="14">
        <f>$R245*Dashboard!$K$37</f>
        <v>220775.18738208452</v>
      </c>
      <c r="U245" s="14">
        <f>$R245*Dashboard!$K$38</f>
        <v>331162.78107312677</v>
      </c>
      <c r="V245" s="14">
        <f>$R245*Dashboard!$K$39</f>
        <v>551937.96845521126</v>
      </c>
      <c r="W245" s="14">
        <f>$R245*Dashboard!$K$40</f>
        <v>1103875.9369104225</v>
      </c>
    </row>
    <row r="246" spans="3:23" x14ac:dyDescent="0.55000000000000004">
      <c r="C246" s="1" t="s">
        <v>417</v>
      </c>
      <c r="D246" s="1" t="s">
        <v>131</v>
      </c>
      <c r="E246" s="14">
        <v>490348</v>
      </c>
      <c r="F246" s="14">
        <v>1438464</v>
      </c>
      <c r="G246" s="14">
        <v>1928812</v>
      </c>
      <c r="H246" s="14">
        <f>E246*(1+Dashboard!$K$19)^(Dashboard!$J$36-2011)</f>
        <v>574520.83415569889</v>
      </c>
      <c r="I246" s="14">
        <f>F246*(1+Dashboard!$K$20)^(Dashboard!$J$36-2011)</f>
        <v>1499873.6014683272</v>
      </c>
      <c r="J246" s="14">
        <f>G246*(1+Dashboard!$K$18)^(Dashboard!$J$36-2011)</f>
        <v>2088627.0080959087</v>
      </c>
      <c r="K246" s="1" t="str">
        <f>IF(J246&gt;Dashboard!$I$26,"Metro",IF(J246&gt;Dashboard!$H$26,IF(J246&lt;=Dashboard!$I$26,"TIER 1","TIER 6"),IF(J246&gt;Dashboard!$H$27,IF(J246&lt;=Dashboard!$I$27,"TIER 2","TIER 6"),IF(J246&gt;Dashboard!$H$28,IF(J246&lt;=Dashboard!$I$28,"TIER 3","TIER 6"),IF(J246&gt;Dashboard!$H$29,IF(J246&lt;=Dashboard!$I$29,"TIER 4","TIER 6"),IF(J246&gt;Dashboard!$H$30,IF(J246&lt;=Dashboard!$I$30,"TIER 5","TIER 6"),IF(J246&gt;Dashboard!$H$31,IF(J246&lt;=Dashboard!$I$31,"TIER 6","TIER 6"),"TIER 6")))))))</f>
        <v>TIER 1</v>
      </c>
      <c r="L246" s="14">
        <f>$J246*Dashboard!$J$37</f>
        <v>104431.35040479543</v>
      </c>
      <c r="M246" s="14">
        <f>$J246*Dashboard!$J$38</f>
        <v>158735.65261528906</v>
      </c>
      <c r="N246" s="14">
        <f>$J246*Dashboard!$J$39</f>
        <v>626588.1024287726</v>
      </c>
      <c r="O246" s="14">
        <f>$J246*Dashboard!$J$40</f>
        <v>1198871.9026470517</v>
      </c>
      <c r="P246" s="14">
        <f>H246*(1+Dashboard!$L$19)^(Dashboard!$K$36-2019)</f>
        <v>634317.42402975808</v>
      </c>
      <c r="Q246" s="14">
        <f>I246*(1+Dashboard!$L$20)^(Dashboard!$K$36-2019)</f>
        <v>1535926.1341194359</v>
      </c>
      <c r="R246" s="14">
        <f>J246*(1+Dashboard!$L$18)^(Dashboard!$K$36-2019)</f>
        <v>2195167.976419094</v>
      </c>
      <c r="S246" s="1" t="str">
        <f>IF(R246&gt;Dashboard!$K$26,"Metro",IF(R246&gt;Dashboard!$J$26,IF(R246&lt;=Dashboard!$K$26,"TIER 1","TIER 6"),IF(R246&gt;Dashboard!$J$27,IF(R246&lt;=Dashboard!$K$27,"TIER 2","TIER 6"),IF(R246&gt;Dashboard!$J$28,IF(R246&lt;=Dashboard!$K$28,"TIER 3","TIER 6"),IF(R246&gt;Dashboard!$J$29,IF(R246&lt;=Dashboard!$K$29,"TIER 4","TIER 6"),IF(R246&gt;Dashboard!$J$30,IF(R246&lt;=Dashboard!$K$30,"TIER 5","TIER 6"),IF(R246&gt;Dashboard!$J$31,IF(R246&lt;=Dashboard!$K$31,"TIER 6","TIER 6"),"TIER 6")))))))</f>
        <v>TIER 1</v>
      </c>
      <c r="T246" s="14">
        <f>$R246*Dashboard!$K$37</f>
        <v>219516.79764190942</v>
      </c>
      <c r="U246" s="14">
        <f>$R246*Dashboard!$K$38</f>
        <v>329275.19646286411</v>
      </c>
      <c r="V246" s="14">
        <f>$R246*Dashboard!$K$39</f>
        <v>548791.9941047735</v>
      </c>
      <c r="W246" s="14">
        <f>$R246*Dashboard!$K$40</f>
        <v>1097583.988209547</v>
      </c>
    </row>
    <row r="247" spans="3:23" x14ac:dyDescent="0.55000000000000004">
      <c r="C247" s="1" t="s">
        <v>269</v>
      </c>
      <c r="D247" s="1" t="s">
        <v>291</v>
      </c>
      <c r="E247" s="14">
        <v>173845</v>
      </c>
      <c r="F247" s="14">
        <v>1750265</v>
      </c>
      <c r="G247" s="14">
        <v>1924110</v>
      </c>
      <c r="H247" s="14">
        <f>E247*(1+Dashboard!$K$19)^(Dashboard!$J$36-2011)</f>
        <v>203687.12509033884</v>
      </c>
      <c r="I247" s="14">
        <f>F247*(1+Dashboard!$K$20)^(Dashboard!$J$36-2011)</f>
        <v>1824985.7271881406</v>
      </c>
      <c r="J247" s="14">
        <f>G247*(1+Dashboard!$K$18)^(Dashboard!$J$36-2011)</f>
        <v>2083535.4158660455</v>
      </c>
      <c r="K247" s="1" t="str">
        <f>IF(J247&gt;Dashboard!$I$26,"Metro",IF(J247&gt;Dashboard!$H$26,IF(J247&lt;=Dashboard!$I$26,"TIER 1","TIER 6"),IF(J247&gt;Dashboard!$H$27,IF(J247&lt;=Dashboard!$I$27,"TIER 2","TIER 6"),IF(J247&gt;Dashboard!$H$28,IF(J247&lt;=Dashboard!$I$28,"TIER 3","TIER 6"),IF(J247&gt;Dashboard!$H$29,IF(J247&lt;=Dashboard!$I$29,"TIER 4","TIER 6"),IF(J247&gt;Dashboard!$H$30,IF(J247&lt;=Dashboard!$I$30,"TIER 5","TIER 6"),IF(J247&gt;Dashboard!$H$31,IF(J247&lt;=Dashboard!$I$31,"TIER 6","TIER 6"),"TIER 6")))))))</f>
        <v>TIER 1</v>
      </c>
      <c r="L247" s="14">
        <f>$J247*Dashboard!$J$37</f>
        <v>104176.77079330228</v>
      </c>
      <c r="M247" s="14">
        <f>$J247*Dashboard!$J$38</f>
        <v>158348.69160581945</v>
      </c>
      <c r="N247" s="14">
        <f>$J247*Dashboard!$J$39</f>
        <v>625060.62475981365</v>
      </c>
      <c r="O247" s="14">
        <f>$J247*Dashboard!$J$40</f>
        <v>1195949.3287071104</v>
      </c>
      <c r="P247" s="14">
        <f>H247*(1+Dashboard!$L$19)^(Dashboard!$K$36-2019)</f>
        <v>224887.04467124018</v>
      </c>
      <c r="Q247" s="14">
        <f>I247*(1+Dashboard!$L$20)^(Dashboard!$K$36-2019)</f>
        <v>1868852.9953718369</v>
      </c>
      <c r="R247" s="14">
        <f>J247*(1+Dashboard!$L$18)^(Dashboard!$K$36-2019)</f>
        <v>2189816.6618144969</v>
      </c>
      <c r="S247" s="1" t="str">
        <f>IF(R247&gt;Dashboard!$K$26,"Metro",IF(R247&gt;Dashboard!$J$26,IF(R247&lt;=Dashboard!$K$26,"TIER 1","TIER 6"),IF(R247&gt;Dashboard!$J$27,IF(R247&lt;=Dashboard!$K$27,"TIER 2","TIER 6"),IF(R247&gt;Dashboard!$J$28,IF(R247&lt;=Dashboard!$K$28,"TIER 3","TIER 6"),IF(R247&gt;Dashboard!$J$29,IF(R247&lt;=Dashboard!$K$29,"TIER 4","TIER 6"),IF(R247&gt;Dashboard!$J$30,IF(R247&lt;=Dashboard!$K$30,"TIER 5","TIER 6"),IF(R247&gt;Dashboard!$J$31,IF(R247&lt;=Dashboard!$K$31,"TIER 6","TIER 6"),"TIER 6")))))))</f>
        <v>TIER 1</v>
      </c>
      <c r="T247" s="14">
        <f>$R247*Dashboard!$K$37</f>
        <v>218981.66618144969</v>
      </c>
      <c r="U247" s="14">
        <f>$R247*Dashboard!$K$38</f>
        <v>328472.49927217449</v>
      </c>
      <c r="V247" s="14">
        <f>$R247*Dashboard!$K$39</f>
        <v>547454.16545362421</v>
      </c>
      <c r="W247" s="14">
        <f>$R247*Dashboard!$K$40</f>
        <v>1094908.3309072484</v>
      </c>
    </row>
    <row r="248" spans="3:23" x14ac:dyDescent="0.55000000000000004">
      <c r="C248" s="1" t="s">
        <v>294</v>
      </c>
      <c r="D248" s="1" t="s">
        <v>176</v>
      </c>
      <c r="E248" s="14">
        <v>156540</v>
      </c>
      <c r="F248" s="14">
        <v>1744121</v>
      </c>
      <c r="G248" s="14">
        <v>1900661</v>
      </c>
      <c r="H248" s="14">
        <f>E248*(1+Dashboard!$K$19)^(Dashboard!$J$36-2011)</f>
        <v>183411.55950209463</v>
      </c>
      <c r="I248" s="14">
        <f>F248*(1+Dashboard!$K$20)^(Dashboard!$J$36-2011)</f>
        <v>1818579.4331081905</v>
      </c>
      <c r="J248" s="14">
        <f>G248*(1+Dashboard!$K$18)^(Dashboard!$J$36-2011)</f>
        <v>2058143.5089757727</v>
      </c>
      <c r="K248" s="1" t="str">
        <f>IF(J248&gt;Dashboard!$I$26,"Metro",IF(J248&gt;Dashboard!$H$26,IF(J248&lt;=Dashboard!$I$26,"TIER 1","TIER 6"),IF(J248&gt;Dashboard!$H$27,IF(J248&lt;=Dashboard!$I$27,"TIER 2","TIER 6"),IF(J248&gt;Dashboard!$H$28,IF(J248&lt;=Dashboard!$I$28,"TIER 3","TIER 6"),IF(J248&gt;Dashboard!$H$29,IF(J248&lt;=Dashboard!$I$29,"TIER 4","TIER 6"),IF(J248&gt;Dashboard!$H$30,IF(J248&lt;=Dashboard!$I$30,"TIER 5","TIER 6"),IF(J248&gt;Dashboard!$H$31,IF(J248&lt;=Dashboard!$I$31,"TIER 6","TIER 6"),"TIER 6")))))))</f>
        <v>TIER 1</v>
      </c>
      <c r="L248" s="14">
        <f>$J248*Dashboard!$J$37</f>
        <v>102907.17544878864</v>
      </c>
      <c r="M248" s="14">
        <f>$J248*Dashboard!$J$38</f>
        <v>156418.9066821587</v>
      </c>
      <c r="N248" s="14">
        <f>$J248*Dashboard!$J$39</f>
        <v>617443.05269273173</v>
      </c>
      <c r="O248" s="14">
        <f>$J248*Dashboard!$J$40</f>
        <v>1181374.3741520937</v>
      </c>
      <c r="P248" s="14">
        <f>H248*(1+Dashboard!$L$19)^(Dashboard!$K$36-2019)</f>
        <v>202501.18193123725</v>
      </c>
      <c r="Q248" s="14">
        <f>I248*(1+Dashboard!$L$20)^(Dashboard!$K$36-2019)</f>
        <v>1862292.7128982891</v>
      </c>
      <c r="R248" s="14">
        <f>J248*(1+Dashboard!$L$18)^(Dashboard!$K$36-2019)</f>
        <v>2163129.5124816163</v>
      </c>
      <c r="S248" s="1" t="str">
        <f>IF(R248&gt;Dashboard!$K$26,"Metro",IF(R248&gt;Dashboard!$J$26,IF(R248&lt;=Dashboard!$K$26,"TIER 1","TIER 6"),IF(R248&gt;Dashboard!$J$27,IF(R248&lt;=Dashboard!$K$27,"TIER 2","TIER 6"),IF(R248&gt;Dashboard!$J$28,IF(R248&lt;=Dashboard!$K$28,"TIER 3","TIER 6"),IF(R248&gt;Dashboard!$J$29,IF(R248&lt;=Dashboard!$K$29,"TIER 4","TIER 6"),IF(R248&gt;Dashboard!$J$30,IF(R248&lt;=Dashboard!$K$30,"TIER 5","TIER 6"),IF(R248&gt;Dashboard!$J$31,IF(R248&lt;=Dashboard!$K$31,"TIER 6","TIER 6"),"TIER 6")))))))</f>
        <v>TIER 1</v>
      </c>
      <c r="T248" s="14">
        <f>$R248*Dashboard!$K$37</f>
        <v>216312.95124816164</v>
      </c>
      <c r="U248" s="14">
        <f>$R248*Dashboard!$K$38</f>
        <v>324469.42687224242</v>
      </c>
      <c r="V248" s="14">
        <f>$R248*Dashboard!$K$39</f>
        <v>540782.37812040409</v>
      </c>
      <c r="W248" s="14">
        <f>$R248*Dashboard!$K$40</f>
        <v>1081564.7562408082</v>
      </c>
    </row>
    <row r="249" spans="3:23" x14ac:dyDescent="0.55000000000000004">
      <c r="C249" s="1" t="s">
        <v>559</v>
      </c>
      <c r="D249" s="1" t="s">
        <v>77</v>
      </c>
      <c r="E249" s="14">
        <v>763280</v>
      </c>
      <c r="F249" s="14">
        <v>1132406</v>
      </c>
      <c r="G249" s="14">
        <v>1895686</v>
      </c>
      <c r="H249" s="14">
        <f>E249*(1+Dashboard!$K$19)^(Dashboard!$J$36-2011)</f>
        <v>894304.17233140918</v>
      </c>
      <c r="I249" s="14">
        <f>F249*(1+Dashboard!$K$20)^(Dashboard!$J$36-2011)</f>
        <v>1180749.6506998732</v>
      </c>
      <c r="J249" s="14">
        <f>G249*(1+Dashboard!$K$18)^(Dashboard!$J$36-2011)</f>
        <v>2052756.2968652728</v>
      </c>
      <c r="K249" s="1" t="str">
        <f>IF(J249&gt;Dashboard!$I$26,"Metro",IF(J249&gt;Dashboard!$H$26,IF(J249&lt;=Dashboard!$I$26,"TIER 1","TIER 6"),IF(J249&gt;Dashboard!$H$27,IF(J249&lt;=Dashboard!$I$27,"TIER 2","TIER 6"),IF(J249&gt;Dashboard!$H$28,IF(J249&lt;=Dashboard!$I$28,"TIER 3","TIER 6"),IF(J249&gt;Dashboard!$H$29,IF(J249&lt;=Dashboard!$I$29,"TIER 4","TIER 6"),IF(J249&gt;Dashboard!$H$30,IF(J249&lt;=Dashboard!$I$30,"TIER 5","TIER 6"),IF(J249&gt;Dashboard!$H$31,IF(J249&lt;=Dashboard!$I$31,"TIER 6","TIER 6"),"TIER 6")))))))</f>
        <v>TIER 1</v>
      </c>
      <c r="L249" s="14">
        <f>$J249*Dashboard!$J$37</f>
        <v>102637.81484326365</v>
      </c>
      <c r="M249" s="14">
        <f>$J249*Dashboard!$J$38</f>
        <v>156009.47856176074</v>
      </c>
      <c r="N249" s="14">
        <f>$J249*Dashboard!$J$39</f>
        <v>615826.88905958179</v>
      </c>
      <c r="O249" s="14">
        <f>$J249*Dashboard!$J$40</f>
        <v>1178282.1144006667</v>
      </c>
      <c r="P249" s="14">
        <f>H249*(1+Dashboard!$L$19)^(Dashboard!$K$36-2019)</f>
        <v>987384.06889277347</v>
      </c>
      <c r="Q249" s="14">
        <f>I249*(1+Dashboard!$L$20)^(Dashboard!$K$36-2019)</f>
        <v>1209131.3858627353</v>
      </c>
      <c r="R249" s="14">
        <f>J249*(1+Dashboard!$L$18)^(Dashboard!$K$36-2019)</f>
        <v>2157467.4984114608</v>
      </c>
      <c r="S249" s="1" t="str">
        <f>IF(R249&gt;Dashboard!$K$26,"Metro",IF(R249&gt;Dashboard!$J$26,IF(R249&lt;=Dashboard!$K$26,"TIER 1","TIER 6"),IF(R249&gt;Dashboard!$J$27,IF(R249&lt;=Dashboard!$K$27,"TIER 2","TIER 6"),IF(R249&gt;Dashboard!$J$28,IF(R249&lt;=Dashboard!$K$28,"TIER 3","TIER 6"),IF(R249&gt;Dashboard!$J$29,IF(R249&lt;=Dashboard!$K$29,"TIER 4","TIER 6"),IF(R249&gt;Dashboard!$J$30,IF(R249&lt;=Dashboard!$K$30,"TIER 5","TIER 6"),IF(R249&gt;Dashboard!$J$31,IF(R249&lt;=Dashboard!$K$31,"TIER 6","TIER 6"),"TIER 6")))))))</f>
        <v>TIER 1</v>
      </c>
      <c r="T249" s="14">
        <f>$R249*Dashboard!$K$37</f>
        <v>215746.74984114608</v>
      </c>
      <c r="U249" s="14">
        <f>$R249*Dashboard!$K$38</f>
        <v>323620.12476171908</v>
      </c>
      <c r="V249" s="14">
        <f>$R249*Dashboard!$K$39</f>
        <v>539366.87460286519</v>
      </c>
      <c r="W249" s="14">
        <f>$R249*Dashboard!$K$40</f>
        <v>1078733.7492057304</v>
      </c>
    </row>
    <row r="250" spans="3:23" x14ac:dyDescent="0.55000000000000004">
      <c r="C250" s="1" t="s">
        <v>643</v>
      </c>
      <c r="D250" s="1" t="s">
        <v>102</v>
      </c>
      <c r="E250" s="14">
        <v>693094</v>
      </c>
      <c r="F250" s="14">
        <v>1197328</v>
      </c>
      <c r="G250" s="14">
        <v>1890422</v>
      </c>
      <c r="H250" s="14">
        <f>E250*(1+Dashboard!$K$19)^(Dashboard!$J$36-2011)</f>
        <v>812070.08701638423</v>
      </c>
      <c r="I250" s="14">
        <f>F250*(1+Dashboard!$K$20)^(Dashboard!$J$36-2011)</f>
        <v>1248443.2418877839</v>
      </c>
      <c r="J250" s="14">
        <f>G250*(1+Dashboard!$K$18)^(Dashboard!$J$36-2011)</f>
        <v>2047056.1391668466</v>
      </c>
      <c r="K250" s="1" t="str">
        <f>IF(J250&gt;Dashboard!$I$26,"Metro",IF(J250&gt;Dashboard!$H$26,IF(J250&lt;=Dashboard!$I$26,"TIER 1","TIER 6"),IF(J250&gt;Dashboard!$H$27,IF(J250&lt;=Dashboard!$I$27,"TIER 2","TIER 6"),IF(J250&gt;Dashboard!$H$28,IF(J250&lt;=Dashboard!$I$28,"TIER 3","TIER 6"),IF(J250&gt;Dashboard!$H$29,IF(J250&lt;=Dashboard!$I$29,"TIER 4","TIER 6"),IF(J250&gt;Dashboard!$H$30,IF(J250&lt;=Dashboard!$I$30,"TIER 5","TIER 6"),IF(J250&gt;Dashboard!$H$31,IF(J250&lt;=Dashboard!$I$31,"TIER 6","TIER 6"),"TIER 6")))))))</f>
        <v>TIER 1</v>
      </c>
      <c r="L250" s="14">
        <f>$J250*Dashboard!$J$37</f>
        <v>102352.80695834233</v>
      </c>
      <c r="M250" s="14">
        <f>$J250*Dashboard!$J$38</f>
        <v>155576.26657668035</v>
      </c>
      <c r="N250" s="14">
        <f>$J250*Dashboard!$J$39</f>
        <v>614116.84175005392</v>
      </c>
      <c r="O250" s="14">
        <f>$J250*Dashboard!$J$40</f>
        <v>1175010.2238817702</v>
      </c>
      <c r="P250" s="14">
        <f>H250*(1+Dashboard!$L$19)^(Dashboard!$K$36-2019)</f>
        <v>896590.9939277434</v>
      </c>
      <c r="Q250" s="14">
        <f>I250*(1+Dashboard!$L$20)^(Dashboard!$K$36-2019)</f>
        <v>1278452.1311016167</v>
      </c>
      <c r="R250" s="14">
        <f>J250*(1+Dashboard!$L$18)^(Dashboard!$K$36-2019)</f>
        <v>2151476.5753832599</v>
      </c>
      <c r="S250" s="1" t="str">
        <f>IF(R250&gt;Dashboard!$K$26,"Metro",IF(R250&gt;Dashboard!$J$26,IF(R250&lt;=Dashboard!$K$26,"TIER 1","TIER 6"),IF(R250&gt;Dashboard!$J$27,IF(R250&lt;=Dashboard!$K$27,"TIER 2","TIER 6"),IF(R250&gt;Dashboard!$J$28,IF(R250&lt;=Dashboard!$K$28,"TIER 3","TIER 6"),IF(R250&gt;Dashboard!$J$29,IF(R250&lt;=Dashboard!$K$29,"TIER 4","TIER 6"),IF(R250&gt;Dashboard!$J$30,IF(R250&lt;=Dashboard!$K$30,"TIER 5","TIER 6"),IF(R250&gt;Dashboard!$J$31,IF(R250&lt;=Dashboard!$K$31,"TIER 6","TIER 6"),"TIER 6")))))))</f>
        <v>TIER 1</v>
      </c>
      <c r="T250" s="14">
        <f>$R250*Dashboard!$K$37</f>
        <v>215147.65753832599</v>
      </c>
      <c r="U250" s="14">
        <f>$R250*Dashboard!$K$38</f>
        <v>322721.48630748899</v>
      </c>
      <c r="V250" s="14">
        <f>$R250*Dashboard!$K$39</f>
        <v>537869.14384581498</v>
      </c>
      <c r="W250" s="14">
        <f>$R250*Dashboard!$K$40</f>
        <v>1075738.28769163</v>
      </c>
    </row>
    <row r="251" spans="3:23" x14ac:dyDescent="0.55000000000000004">
      <c r="C251" s="1" t="s">
        <v>417</v>
      </c>
      <c r="D251" s="1" t="s">
        <v>418</v>
      </c>
      <c r="E251" s="14">
        <v>597846</v>
      </c>
      <c r="F251" s="14">
        <v>1291906</v>
      </c>
      <c r="G251" s="14">
        <v>1889752</v>
      </c>
      <c r="H251" s="14">
        <f>E251*(1+Dashboard!$K$19)^(Dashboard!$J$36-2011)</f>
        <v>700471.87429468043</v>
      </c>
      <c r="I251" s="14">
        <f>F251*(1+Dashboard!$K$20)^(Dashboard!$J$36-2011)</f>
        <v>1347058.880151704</v>
      </c>
      <c r="J251" s="14">
        <f>G251*(1+Dashboard!$K$18)^(Dashboard!$J$36-2011)</f>
        <v>2046330.6251740758</v>
      </c>
      <c r="K251" s="1" t="str">
        <f>IF(J251&gt;Dashboard!$I$26,"Metro",IF(J251&gt;Dashboard!$H$26,IF(J251&lt;=Dashboard!$I$26,"TIER 1","TIER 6"),IF(J251&gt;Dashboard!$H$27,IF(J251&lt;=Dashboard!$I$27,"TIER 2","TIER 6"),IF(J251&gt;Dashboard!$H$28,IF(J251&lt;=Dashboard!$I$28,"TIER 3","TIER 6"),IF(J251&gt;Dashboard!$H$29,IF(J251&lt;=Dashboard!$I$29,"TIER 4","TIER 6"),IF(J251&gt;Dashboard!$H$30,IF(J251&lt;=Dashboard!$I$30,"TIER 5","TIER 6"),IF(J251&gt;Dashboard!$H$31,IF(J251&lt;=Dashboard!$I$31,"TIER 6","TIER 6"),"TIER 6")))))))</f>
        <v>TIER 1</v>
      </c>
      <c r="L251" s="14">
        <f>$J251*Dashboard!$J$37</f>
        <v>102316.53125870379</v>
      </c>
      <c r="M251" s="14">
        <f>$J251*Dashboard!$J$38</f>
        <v>155521.12751322976</v>
      </c>
      <c r="N251" s="14">
        <f>$J251*Dashboard!$J$39</f>
        <v>613899.18755222275</v>
      </c>
      <c r="O251" s="14">
        <f>$J251*Dashboard!$J$40</f>
        <v>1174593.7788499196</v>
      </c>
      <c r="P251" s="14">
        <f>H251*(1+Dashboard!$L$19)^(Dashboard!$K$36-2019)</f>
        <v>773377.54959028016</v>
      </c>
      <c r="Q251" s="14">
        <f>I251*(1+Dashboard!$L$20)^(Dashboard!$K$36-2019)</f>
        <v>1379438.1981236262</v>
      </c>
      <c r="R251" s="14">
        <f>J251*(1+Dashboard!$L$18)^(Dashboard!$K$36-2019)</f>
        <v>2150714.0528853694</v>
      </c>
      <c r="S251" s="1" t="str">
        <f>IF(R251&gt;Dashboard!$K$26,"Metro",IF(R251&gt;Dashboard!$J$26,IF(R251&lt;=Dashboard!$K$26,"TIER 1","TIER 6"),IF(R251&gt;Dashboard!$J$27,IF(R251&lt;=Dashboard!$K$27,"TIER 2","TIER 6"),IF(R251&gt;Dashboard!$J$28,IF(R251&lt;=Dashboard!$K$28,"TIER 3","TIER 6"),IF(R251&gt;Dashboard!$J$29,IF(R251&lt;=Dashboard!$K$29,"TIER 4","TIER 6"),IF(R251&gt;Dashboard!$J$30,IF(R251&lt;=Dashboard!$K$30,"TIER 5","TIER 6"),IF(R251&gt;Dashboard!$J$31,IF(R251&lt;=Dashboard!$K$31,"TIER 6","TIER 6"),"TIER 6")))))))</f>
        <v>TIER 1</v>
      </c>
      <c r="T251" s="14">
        <f>$R251*Dashboard!$K$37</f>
        <v>215071.40528853695</v>
      </c>
      <c r="U251" s="14">
        <f>$R251*Dashboard!$K$38</f>
        <v>322607.10793280537</v>
      </c>
      <c r="V251" s="14">
        <f>$R251*Dashboard!$K$39</f>
        <v>537678.51322134235</v>
      </c>
      <c r="W251" s="14">
        <f>$R251*Dashboard!$K$40</f>
        <v>1075357.0264426847</v>
      </c>
    </row>
    <row r="252" spans="3:23" x14ac:dyDescent="0.55000000000000004">
      <c r="C252" s="1" t="s">
        <v>611</v>
      </c>
      <c r="D252" s="1" t="s">
        <v>622</v>
      </c>
      <c r="E252" s="14">
        <v>416185</v>
      </c>
      <c r="F252" s="14">
        <v>1469019</v>
      </c>
      <c r="G252" s="14">
        <v>1885204</v>
      </c>
      <c r="H252" s="14">
        <f>E252*(1+Dashboard!$K$19)^(Dashboard!$J$36-2011)</f>
        <v>487627.0594824279</v>
      </c>
      <c r="I252" s="14">
        <f>F252*(1+Dashboard!$K$20)^(Dashboard!$J$36-2011)</f>
        <v>1531733.0278376103</v>
      </c>
      <c r="J252" s="14">
        <f>G252*(1+Dashboard!$K$18)^(Dashboard!$J$36-2011)</f>
        <v>2041405.7928768795</v>
      </c>
      <c r="K252" s="1" t="str">
        <f>IF(J252&gt;Dashboard!$I$26,"Metro",IF(J252&gt;Dashboard!$H$26,IF(J252&lt;=Dashboard!$I$26,"TIER 1","TIER 6"),IF(J252&gt;Dashboard!$H$27,IF(J252&lt;=Dashboard!$I$27,"TIER 2","TIER 6"),IF(J252&gt;Dashboard!$H$28,IF(J252&lt;=Dashboard!$I$28,"TIER 3","TIER 6"),IF(J252&gt;Dashboard!$H$29,IF(J252&lt;=Dashboard!$I$29,"TIER 4","TIER 6"),IF(J252&gt;Dashboard!$H$30,IF(J252&lt;=Dashboard!$I$30,"TIER 5","TIER 6"),IF(J252&gt;Dashboard!$H$31,IF(J252&lt;=Dashboard!$I$31,"TIER 6","TIER 6"),"TIER 6")))))))</f>
        <v>TIER 1</v>
      </c>
      <c r="L252" s="14">
        <f>$J252*Dashboard!$J$37</f>
        <v>102070.28964384398</v>
      </c>
      <c r="M252" s="14">
        <f>$J252*Dashboard!$J$38</f>
        <v>155146.84025864283</v>
      </c>
      <c r="N252" s="14">
        <f>$J252*Dashboard!$J$39</f>
        <v>612421.73786306381</v>
      </c>
      <c r="O252" s="14">
        <f>$J252*Dashboard!$J$40</f>
        <v>1171766.925111329</v>
      </c>
      <c r="P252" s="14">
        <f>H252*(1+Dashboard!$L$19)^(Dashboard!$K$36-2019)</f>
        <v>538379.67549541313</v>
      </c>
      <c r="Q252" s="14">
        <f>I252*(1+Dashboard!$L$20)^(Dashboard!$K$36-2019)</f>
        <v>1568551.3670262164</v>
      </c>
      <c r="R252" s="14">
        <f>J252*(1+Dashboard!$L$18)^(Dashboard!$K$36-2019)</f>
        <v>2145538.004645959</v>
      </c>
      <c r="S252" s="1" t="str">
        <f>IF(R252&gt;Dashboard!$K$26,"Metro",IF(R252&gt;Dashboard!$J$26,IF(R252&lt;=Dashboard!$K$26,"TIER 1","TIER 6"),IF(R252&gt;Dashboard!$J$27,IF(R252&lt;=Dashboard!$K$27,"TIER 2","TIER 6"),IF(R252&gt;Dashboard!$J$28,IF(R252&lt;=Dashboard!$K$28,"TIER 3","TIER 6"),IF(R252&gt;Dashboard!$J$29,IF(R252&lt;=Dashboard!$K$29,"TIER 4","TIER 6"),IF(R252&gt;Dashboard!$J$30,IF(R252&lt;=Dashboard!$K$30,"TIER 5","TIER 6"),IF(R252&gt;Dashboard!$J$31,IF(R252&lt;=Dashboard!$K$31,"TIER 6","TIER 6"),"TIER 6")))))))</f>
        <v>TIER 1</v>
      </c>
      <c r="T252" s="14">
        <f>$R252*Dashboard!$K$37</f>
        <v>214553.8004645959</v>
      </c>
      <c r="U252" s="14">
        <f>$R252*Dashboard!$K$38</f>
        <v>321830.70069689385</v>
      </c>
      <c r="V252" s="14">
        <f>$R252*Dashboard!$K$39</f>
        <v>536384.50116148975</v>
      </c>
      <c r="W252" s="14">
        <f>$R252*Dashboard!$K$40</f>
        <v>1072769.0023229795</v>
      </c>
    </row>
    <row r="253" spans="3:23" x14ac:dyDescent="0.55000000000000004">
      <c r="C253" s="1" t="s">
        <v>588</v>
      </c>
      <c r="D253" s="1" t="s">
        <v>593</v>
      </c>
      <c r="E253" s="14">
        <v>428363</v>
      </c>
      <c r="F253" s="14">
        <v>1451446</v>
      </c>
      <c r="G253" s="14">
        <v>1879809</v>
      </c>
      <c r="H253" s="14">
        <f>E253*(1+Dashboard!$K$19)^(Dashboard!$J$36-2011)</f>
        <v>501895.52742427349</v>
      </c>
      <c r="I253" s="14">
        <f>F253*(1+Dashboard!$K$20)^(Dashboard!$J$36-2011)</f>
        <v>1513409.8172472843</v>
      </c>
      <c r="J253" s="14">
        <f>G253*(1+Dashboard!$K$18)^(Dashboard!$J$36-2011)</f>
        <v>2035563.7809500159</v>
      </c>
      <c r="K253" s="1" t="str">
        <f>IF(J253&gt;Dashboard!$I$26,"Metro",IF(J253&gt;Dashboard!$H$26,IF(J253&lt;=Dashboard!$I$26,"TIER 1","TIER 6"),IF(J253&gt;Dashboard!$H$27,IF(J253&lt;=Dashboard!$I$27,"TIER 2","TIER 6"),IF(J253&gt;Dashboard!$H$28,IF(J253&lt;=Dashboard!$I$28,"TIER 3","TIER 6"),IF(J253&gt;Dashboard!$H$29,IF(J253&lt;=Dashboard!$I$29,"TIER 4","TIER 6"),IF(J253&gt;Dashboard!$H$30,IF(J253&lt;=Dashboard!$I$30,"TIER 5","TIER 6"),IF(J253&gt;Dashboard!$H$31,IF(J253&lt;=Dashboard!$I$31,"TIER 6","TIER 6"),"TIER 6")))))))</f>
        <v>TIER 1</v>
      </c>
      <c r="L253" s="14">
        <f>$J253*Dashboard!$J$37</f>
        <v>101778.1890475008</v>
      </c>
      <c r="M253" s="14">
        <f>$J253*Dashboard!$J$38</f>
        <v>154702.84735220121</v>
      </c>
      <c r="N253" s="14">
        <f>$J253*Dashboard!$J$39</f>
        <v>610669.13428500469</v>
      </c>
      <c r="O253" s="14">
        <f>$J253*Dashboard!$J$40</f>
        <v>1168413.6102653092</v>
      </c>
      <c r="P253" s="14">
        <f>H253*(1+Dashboard!$L$19)^(Dashboard!$K$36-2019)</f>
        <v>554133.21704107954</v>
      </c>
      <c r="Q253" s="14">
        <f>I253*(1+Dashboard!$L$20)^(Dashboard!$K$36-2019)</f>
        <v>1549787.7205568708</v>
      </c>
      <c r="R253" s="14">
        <f>J253*(1+Dashboard!$L$18)^(Dashboard!$K$36-2019)</f>
        <v>2139397.9913980216</v>
      </c>
      <c r="S253" s="1" t="str">
        <f>IF(R253&gt;Dashboard!$K$26,"Metro",IF(R253&gt;Dashboard!$J$26,IF(R253&lt;=Dashboard!$K$26,"TIER 1","TIER 6"),IF(R253&gt;Dashboard!$J$27,IF(R253&lt;=Dashboard!$K$27,"TIER 2","TIER 6"),IF(R253&gt;Dashboard!$J$28,IF(R253&lt;=Dashboard!$K$28,"TIER 3","TIER 6"),IF(R253&gt;Dashboard!$J$29,IF(R253&lt;=Dashboard!$K$29,"TIER 4","TIER 6"),IF(R253&gt;Dashboard!$J$30,IF(R253&lt;=Dashboard!$K$30,"TIER 5","TIER 6"),IF(R253&gt;Dashboard!$J$31,IF(R253&lt;=Dashboard!$K$31,"TIER 6","TIER 6"),"TIER 6")))))))</f>
        <v>TIER 1</v>
      </c>
      <c r="T253" s="14">
        <f>$R253*Dashboard!$K$37</f>
        <v>213939.79913980217</v>
      </c>
      <c r="U253" s="14">
        <f>$R253*Dashboard!$K$38</f>
        <v>320909.69870970323</v>
      </c>
      <c r="V253" s="14">
        <f>$R253*Dashboard!$K$39</f>
        <v>534849.49784950539</v>
      </c>
      <c r="W253" s="14">
        <f>$R253*Dashboard!$K$40</f>
        <v>1069698.9956990108</v>
      </c>
    </row>
    <row r="254" spans="3:23" x14ac:dyDescent="0.55000000000000004">
      <c r="C254" s="1" t="s">
        <v>443</v>
      </c>
      <c r="D254" s="1" t="s">
        <v>456</v>
      </c>
      <c r="E254" s="14">
        <v>298856</v>
      </c>
      <c r="F254" s="14">
        <v>1574190</v>
      </c>
      <c r="G254" s="14">
        <v>1873046</v>
      </c>
      <c r="H254" s="14">
        <f>E254*(1+Dashboard!$K$19)^(Dashboard!$J$36-2011)</f>
        <v>350157.43596881308</v>
      </c>
      <c r="I254" s="14">
        <f>F254*(1+Dashboard!$K$20)^(Dashboard!$J$36-2011)</f>
        <v>1641393.8928575383</v>
      </c>
      <c r="J254" s="14">
        <f>G254*(1+Dashboard!$K$18)^(Dashboard!$J$36-2011)</f>
        <v>2028240.4210498531</v>
      </c>
      <c r="K254" s="1" t="str">
        <f>IF(J254&gt;Dashboard!$I$26,"Metro",IF(J254&gt;Dashboard!$H$26,IF(J254&lt;=Dashboard!$I$26,"TIER 1","TIER 6"),IF(J254&gt;Dashboard!$H$27,IF(J254&lt;=Dashboard!$I$27,"TIER 2","TIER 6"),IF(J254&gt;Dashboard!$H$28,IF(J254&lt;=Dashboard!$I$28,"TIER 3","TIER 6"),IF(J254&gt;Dashboard!$H$29,IF(J254&lt;=Dashboard!$I$29,"TIER 4","TIER 6"),IF(J254&gt;Dashboard!$H$30,IF(J254&lt;=Dashboard!$I$30,"TIER 5","TIER 6"),IF(J254&gt;Dashboard!$H$31,IF(J254&lt;=Dashboard!$I$31,"TIER 6","TIER 6"),"TIER 6")))))))</f>
        <v>TIER 1</v>
      </c>
      <c r="L254" s="14">
        <f>$J254*Dashboard!$J$37</f>
        <v>101412.02105249267</v>
      </c>
      <c r="M254" s="14">
        <f>$J254*Dashboard!$J$38</f>
        <v>154146.27199978882</v>
      </c>
      <c r="N254" s="14">
        <f>$J254*Dashboard!$J$39</f>
        <v>608472.12631495588</v>
      </c>
      <c r="O254" s="14">
        <f>$J254*Dashboard!$J$40</f>
        <v>1164210.0016826158</v>
      </c>
      <c r="P254" s="14">
        <f>H254*(1+Dashboard!$L$19)^(Dashboard!$K$36-2019)</f>
        <v>386602.1031508997</v>
      </c>
      <c r="Q254" s="14">
        <f>I254*(1+Dashboard!$L$20)^(Dashboard!$K$36-2019)</f>
        <v>1680848.1554418288</v>
      </c>
      <c r="R254" s="14">
        <f>J254*(1+Dashboard!$L$18)^(Dashboard!$K$36-2019)</f>
        <v>2131701.0665424513</v>
      </c>
      <c r="S254" s="1" t="str">
        <f>IF(R254&gt;Dashboard!$K$26,"Metro",IF(R254&gt;Dashboard!$J$26,IF(R254&lt;=Dashboard!$K$26,"TIER 1","TIER 6"),IF(R254&gt;Dashboard!$J$27,IF(R254&lt;=Dashboard!$K$27,"TIER 2","TIER 6"),IF(R254&gt;Dashboard!$J$28,IF(R254&lt;=Dashboard!$K$28,"TIER 3","TIER 6"),IF(R254&gt;Dashboard!$J$29,IF(R254&lt;=Dashboard!$K$29,"TIER 4","TIER 6"),IF(R254&gt;Dashboard!$J$30,IF(R254&lt;=Dashboard!$K$30,"TIER 5","TIER 6"),IF(R254&gt;Dashboard!$J$31,IF(R254&lt;=Dashboard!$K$31,"TIER 6","TIER 6"),"TIER 6")))))))</f>
        <v>TIER 1</v>
      </c>
      <c r="T254" s="14">
        <f>$R254*Dashboard!$K$37</f>
        <v>213170.10665424514</v>
      </c>
      <c r="U254" s="14">
        <f>$R254*Dashboard!$K$38</f>
        <v>319755.1599813677</v>
      </c>
      <c r="V254" s="14">
        <f>$R254*Dashboard!$K$39</f>
        <v>532925.26663561282</v>
      </c>
      <c r="W254" s="14">
        <f>$R254*Dashboard!$K$40</f>
        <v>1065850.5332712256</v>
      </c>
    </row>
    <row r="255" spans="3:23" x14ac:dyDescent="0.55000000000000004">
      <c r="C255" s="1" t="s">
        <v>588</v>
      </c>
      <c r="D255" s="1" t="s">
        <v>591</v>
      </c>
      <c r="E255" s="14">
        <v>1539802</v>
      </c>
      <c r="F255" s="14">
        <v>330572</v>
      </c>
      <c r="G255" s="14">
        <v>1870374</v>
      </c>
      <c r="H255" s="14">
        <f>E255*(1+Dashboard!$K$19)^(Dashboard!$J$36-2011)</f>
        <v>1804123.4581860504</v>
      </c>
      <c r="I255" s="14">
        <f>F255*(1+Dashboard!$K$20)^(Dashboard!$J$36-2011)</f>
        <v>344684.48024044244</v>
      </c>
      <c r="J255" s="14">
        <f>G255*(1+Dashboard!$K$18)^(Dashboard!$J$36-2011)</f>
        <v>2025347.027932415</v>
      </c>
      <c r="K255" s="1" t="str">
        <f>IF(J255&gt;Dashboard!$I$26,"Metro",IF(J255&gt;Dashboard!$H$26,IF(J255&lt;=Dashboard!$I$26,"TIER 1","TIER 6"),IF(J255&gt;Dashboard!$H$27,IF(J255&lt;=Dashboard!$I$27,"TIER 2","TIER 6"),IF(J255&gt;Dashboard!$H$28,IF(J255&lt;=Dashboard!$I$28,"TIER 3","TIER 6"),IF(J255&gt;Dashboard!$H$29,IF(J255&lt;=Dashboard!$I$29,"TIER 4","TIER 6"),IF(J255&gt;Dashboard!$H$30,IF(J255&lt;=Dashboard!$I$30,"TIER 5","TIER 6"),IF(J255&gt;Dashboard!$H$31,IF(J255&lt;=Dashboard!$I$31,"TIER 6","TIER 6"),"TIER 6")))))))</f>
        <v>TIER 1</v>
      </c>
      <c r="L255" s="14">
        <f>$J255*Dashboard!$J$37</f>
        <v>101267.35139662075</v>
      </c>
      <c r="M255" s="14">
        <f>$J255*Dashboard!$J$38</f>
        <v>153926.37412286355</v>
      </c>
      <c r="N255" s="14">
        <f>$J255*Dashboard!$J$39</f>
        <v>607604.10837972444</v>
      </c>
      <c r="O255" s="14">
        <f>$J255*Dashboard!$J$40</f>
        <v>1162549.1940332064</v>
      </c>
      <c r="P255" s="14">
        <f>H255*(1+Dashboard!$L$19)^(Dashboard!$K$36-2019)</f>
        <v>1991898.0767860161</v>
      </c>
      <c r="Q255" s="14">
        <f>I255*(1+Dashboard!$L$20)^(Dashboard!$K$36-2019)</f>
        <v>352969.6773837441</v>
      </c>
      <c r="R255" s="14">
        <f>J255*(1+Dashboard!$L$18)^(Dashboard!$K$36-2019)</f>
        <v>2128660.0812971336</v>
      </c>
      <c r="S255" s="1" t="str">
        <f>IF(R255&gt;Dashboard!$K$26,"Metro",IF(R255&gt;Dashboard!$J$26,IF(R255&lt;=Dashboard!$K$26,"TIER 1","TIER 6"),IF(R255&gt;Dashboard!$J$27,IF(R255&lt;=Dashboard!$K$27,"TIER 2","TIER 6"),IF(R255&gt;Dashboard!$J$28,IF(R255&lt;=Dashboard!$K$28,"TIER 3","TIER 6"),IF(R255&gt;Dashboard!$J$29,IF(R255&lt;=Dashboard!$K$29,"TIER 4","TIER 6"),IF(R255&gt;Dashboard!$J$30,IF(R255&lt;=Dashboard!$K$30,"TIER 5","TIER 6"),IF(R255&gt;Dashboard!$J$31,IF(R255&lt;=Dashboard!$K$31,"TIER 6","TIER 6"),"TIER 6")))))))</f>
        <v>TIER 1</v>
      </c>
      <c r="T255" s="14">
        <f>$R255*Dashboard!$K$37</f>
        <v>212866.00812971336</v>
      </c>
      <c r="U255" s="14">
        <f>$R255*Dashboard!$K$38</f>
        <v>319299.01219457004</v>
      </c>
      <c r="V255" s="14">
        <f>$R255*Dashboard!$K$39</f>
        <v>532165.0203242834</v>
      </c>
      <c r="W255" s="14">
        <f>$R255*Dashboard!$K$40</f>
        <v>1064330.0406485668</v>
      </c>
    </row>
    <row r="256" spans="3:23" x14ac:dyDescent="0.55000000000000004">
      <c r="C256" s="1" t="s">
        <v>611</v>
      </c>
      <c r="D256" s="1" t="s">
        <v>201</v>
      </c>
      <c r="E256" s="14">
        <v>288442</v>
      </c>
      <c r="F256" s="14">
        <v>1580087</v>
      </c>
      <c r="G256" s="14">
        <v>1868529</v>
      </c>
      <c r="H256" s="14">
        <f>E256*(1+Dashboard!$K$19)^(Dashboard!$J$36-2011)</f>
        <v>337955.77517505549</v>
      </c>
      <c r="I256" s="14">
        <f>F256*(1+Dashboard!$K$20)^(Dashboard!$J$36-2011)</f>
        <v>1647542.642237334</v>
      </c>
      <c r="J256" s="14">
        <f>G256*(1+Dashboard!$K$18)^(Dashboard!$J$36-2011)</f>
        <v>2023349.157310531</v>
      </c>
      <c r="K256" s="1" t="str">
        <f>IF(J256&gt;Dashboard!$I$26,"Metro",IF(J256&gt;Dashboard!$H$26,IF(J256&lt;=Dashboard!$I$26,"TIER 1","TIER 6"),IF(J256&gt;Dashboard!$H$27,IF(J256&lt;=Dashboard!$I$27,"TIER 2","TIER 6"),IF(J256&gt;Dashboard!$H$28,IF(J256&lt;=Dashboard!$I$28,"TIER 3","TIER 6"),IF(J256&gt;Dashboard!$H$29,IF(J256&lt;=Dashboard!$I$29,"TIER 4","TIER 6"),IF(J256&gt;Dashboard!$H$30,IF(J256&lt;=Dashboard!$I$30,"TIER 5","TIER 6"),IF(J256&gt;Dashboard!$H$31,IF(J256&lt;=Dashboard!$I$31,"TIER 6","TIER 6"),"TIER 6")))))))</f>
        <v>TIER 1</v>
      </c>
      <c r="L256" s="14">
        <f>$J256*Dashboard!$J$37</f>
        <v>101167.45786552655</v>
      </c>
      <c r="M256" s="14">
        <f>$J256*Dashboard!$J$38</f>
        <v>153774.53595560035</v>
      </c>
      <c r="N256" s="14">
        <f>$J256*Dashboard!$J$39</f>
        <v>607004.7471931593</v>
      </c>
      <c r="O256" s="14">
        <f>$J256*Dashboard!$J$40</f>
        <v>1161402.4162962448</v>
      </c>
      <c r="P256" s="14">
        <f>H256*(1+Dashboard!$L$19)^(Dashboard!$K$36-2019)</f>
        <v>373130.48370135389</v>
      </c>
      <c r="Q256" s="14">
        <f>I256*(1+Dashboard!$L$20)^(Dashboard!$K$36-2019)</f>
        <v>1687144.7026010917</v>
      </c>
      <c r="R256" s="14">
        <f>J256*(1+Dashboard!$L$18)^(Dashboard!$K$36-2019)</f>
        <v>2126560.2991947336</v>
      </c>
      <c r="S256" s="1" t="str">
        <f>IF(R256&gt;Dashboard!$K$26,"Metro",IF(R256&gt;Dashboard!$J$26,IF(R256&lt;=Dashboard!$K$26,"TIER 1","TIER 6"),IF(R256&gt;Dashboard!$J$27,IF(R256&lt;=Dashboard!$K$27,"TIER 2","TIER 6"),IF(R256&gt;Dashboard!$J$28,IF(R256&lt;=Dashboard!$K$28,"TIER 3","TIER 6"),IF(R256&gt;Dashboard!$J$29,IF(R256&lt;=Dashboard!$K$29,"TIER 4","TIER 6"),IF(R256&gt;Dashboard!$J$30,IF(R256&lt;=Dashboard!$K$30,"TIER 5","TIER 6"),IF(R256&gt;Dashboard!$J$31,IF(R256&lt;=Dashboard!$K$31,"TIER 6","TIER 6"),"TIER 6")))))))</f>
        <v>TIER 1</v>
      </c>
      <c r="T256" s="14">
        <f>$R256*Dashboard!$K$37</f>
        <v>212656.02991947337</v>
      </c>
      <c r="U256" s="14">
        <f>$R256*Dashboard!$K$38</f>
        <v>318984.04487921001</v>
      </c>
      <c r="V256" s="14">
        <f>$R256*Dashboard!$K$39</f>
        <v>531640.0747986834</v>
      </c>
      <c r="W256" s="14">
        <f>$R256*Dashboard!$K$40</f>
        <v>1063280.1495973668</v>
      </c>
    </row>
    <row r="257" spans="3:23" x14ac:dyDescent="0.55000000000000004">
      <c r="C257" s="1" t="s">
        <v>611</v>
      </c>
      <c r="D257" s="1" t="s">
        <v>642</v>
      </c>
      <c r="E257" s="14">
        <v>314342</v>
      </c>
      <c r="F257" s="14">
        <v>1548217</v>
      </c>
      <c r="G257" s="14">
        <v>1862559</v>
      </c>
      <c r="H257" s="14">
        <f>E257*(1+Dashboard!$K$19)^(Dashboard!$J$36-2011)</f>
        <v>368301.75314301415</v>
      </c>
      <c r="I257" s="14">
        <f>F257*(1+Dashboard!$K$20)^(Dashboard!$J$36-2011)</f>
        <v>1614312.0770797802</v>
      </c>
      <c r="J257" s="14">
        <f>G257*(1+Dashboard!$K$18)^(Dashboard!$J$36-2011)</f>
        <v>2016884.5027779315</v>
      </c>
      <c r="K257" s="1" t="str">
        <f>IF(J257&gt;Dashboard!$I$26,"Metro",IF(J257&gt;Dashboard!$H$26,IF(J257&lt;=Dashboard!$I$26,"TIER 1","TIER 6"),IF(J257&gt;Dashboard!$H$27,IF(J257&lt;=Dashboard!$I$27,"TIER 2","TIER 6"),IF(J257&gt;Dashboard!$H$28,IF(J257&lt;=Dashboard!$I$28,"TIER 3","TIER 6"),IF(J257&gt;Dashboard!$H$29,IF(J257&lt;=Dashboard!$I$29,"TIER 4","TIER 6"),IF(J257&gt;Dashboard!$H$30,IF(J257&lt;=Dashboard!$I$30,"TIER 5","TIER 6"),IF(J257&gt;Dashboard!$H$31,IF(J257&lt;=Dashboard!$I$31,"TIER 6","TIER 6"),"TIER 6")))))))</f>
        <v>TIER 1</v>
      </c>
      <c r="L257" s="14">
        <f>$J257*Dashboard!$J$37</f>
        <v>100844.22513889658</v>
      </c>
      <c r="M257" s="14">
        <f>$J257*Dashboard!$J$38</f>
        <v>153283.2222111228</v>
      </c>
      <c r="N257" s="14">
        <f>$J257*Dashboard!$J$39</f>
        <v>605065.35083337943</v>
      </c>
      <c r="O257" s="14">
        <f>$J257*Dashboard!$J$40</f>
        <v>1157691.7045945327</v>
      </c>
      <c r="P257" s="14">
        <f>H257*(1+Dashboard!$L$19)^(Dashboard!$K$36-2019)</f>
        <v>406634.89543010719</v>
      </c>
      <c r="Q257" s="14">
        <f>I257*(1+Dashboard!$L$20)^(Dashboard!$K$36-2019)</f>
        <v>1653115.3727781789</v>
      </c>
      <c r="R257" s="14">
        <f>J257*(1+Dashboard!$L$18)^(Dashboard!$K$36-2019)</f>
        <v>2119765.8823105474</v>
      </c>
      <c r="S257" s="1" t="str">
        <f>IF(R257&gt;Dashboard!$K$26,"Metro",IF(R257&gt;Dashboard!$J$26,IF(R257&lt;=Dashboard!$K$26,"TIER 1","TIER 6"),IF(R257&gt;Dashboard!$J$27,IF(R257&lt;=Dashboard!$K$27,"TIER 2","TIER 6"),IF(R257&gt;Dashboard!$J$28,IF(R257&lt;=Dashboard!$K$28,"TIER 3","TIER 6"),IF(R257&gt;Dashboard!$J$29,IF(R257&lt;=Dashboard!$K$29,"TIER 4","TIER 6"),IF(R257&gt;Dashboard!$J$30,IF(R257&lt;=Dashboard!$K$30,"TIER 5","TIER 6"),IF(R257&gt;Dashboard!$J$31,IF(R257&lt;=Dashboard!$K$31,"TIER 6","TIER 6"),"TIER 6")))))))</f>
        <v>TIER 1</v>
      </c>
      <c r="T257" s="14">
        <f>$R257*Dashboard!$K$37</f>
        <v>211976.58823105475</v>
      </c>
      <c r="U257" s="14">
        <f>$R257*Dashboard!$K$38</f>
        <v>317964.88234658208</v>
      </c>
      <c r="V257" s="14">
        <f>$R257*Dashboard!$K$39</f>
        <v>529941.47057763685</v>
      </c>
      <c r="W257" s="14">
        <f>$R257*Dashboard!$K$40</f>
        <v>1059882.9411552737</v>
      </c>
    </row>
    <row r="258" spans="3:23" x14ac:dyDescent="0.55000000000000004">
      <c r="C258" s="1" t="s">
        <v>417</v>
      </c>
      <c r="D258" s="1" t="s">
        <v>424</v>
      </c>
      <c r="E258" s="14">
        <v>1049539</v>
      </c>
      <c r="F258" s="14">
        <v>797484</v>
      </c>
      <c r="G258" s="14">
        <v>1847023</v>
      </c>
      <c r="H258" s="14">
        <f>E258*(1+Dashboard!$K$19)^(Dashboard!$J$36-2011)</f>
        <v>1229702.2150777366</v>
      </c>
      <c r="I258" s="14">
        <f>F258*(1+Dashboard!$K$20)^(Dashboard!$J$36-2011)</f>
        <v>831529.46420165361</v>
      </c>
      <c r="J258" s="14">
        <f>G258*(1+Dashboard!$K$18)^(Dashboard!$J$36-2011)</f>
        <v>2000061.2409992935</v>
      </c>
      <c r="K258" s="1" t="str">
        <f>IF(J258&gt;Dashboard!$I$26,"Metro",IF(J258&gt;Dashboard!$H$26,IF(J258&lt;=Dashboard!$I$26,"TIER 1","TIER 6"),IF(J258&gt;Dashboard!$H$27,IF(J258&lt;=Dashboard!$I$27,"TIER 2","TIER 6"),IF(J258&gt;Dashboard!$H$28,IF(J258&lt;=Dashboard!$I$28,"TIER 3","TIER 6"),IF(J258&gt;Dashboard!$H$29,IF(J258&lt;=Dashboard!$I$29,"TIER 4","TIER 6"),IF(J258&gt;Dashboard!$H$30,IF(J258&lt;=Dashboard!$I$30,"TIER 5","TIER 6"),IF(J258&gt;Dashboard!$H$31,IF(J258&lt;=Dashboard!$I$31,"TIER 6","TIER 6"),"TIER 6")))))))</f>
        <v>TIER 1</v>
      </c>
      <c r="L258" s="14">
        <f>$J258*Dashboard!$J$37</f>
        <v>100003.06204996468</v>
      </c>
      <c r="M258" s="14">
        <f>$J258*Dashboard!$J$38</f>
        <v>152004.6543159463</v>
      </c>
      <c r="N258" s="14">
        <f>$J258*Dashboard!$J$39</f>
        <v>600018.37229978805</v>
      </c>
      <c r="O258" s="14">
        <f>$J258*Dashboard!$J$40</f>
        <v>1148035.1523335946</v>
      </c>
      <c r="P258" s="14">
        <f>H258*(1+Dashboard!$L$19)^(Dashboard!$K$36-2019)</f>
        <v>1357690.6093198466</v>
      </c>
      <c r="Q258" s="14">
        <f>I258*(1+Dashboard!$L$20)^(Dashboard!$K$36-2019)</f>
        <v>851516.97723551246</v>
      </c>
      <c r="R258" s="14">
        <f>J258*(1+Dashboard!$L$18)^(Dashboard!$K$36-2019)</f>
        <v>2102084.4651057357</v>
      </c>
      <c r="S258" s="1" t="str">
        <f>IF(R258&gt;Dashboard!$K$26,"Metro",IF(R258&gt;Dashboard!$J$26,IF(R258&lt;=Dashboard!$K$26,"TIER 1","TIER 6"),IF(R258&gt;Dashboard!$J$27,IF(R258&lt;=Dashboard!$K$27,"TIER 2","TIER 6"),IF(R258&gt;Dashboard!$J$28,IF(R258&lt;=Dashboard!$K$28,"TIER 3","TIER 6"),IF(R258&gt;Dashboard!$J$29,IF(R258&lt;=Dashboard!$K$29,"TIER 4","TIER 6"),IF(R258&gt;Dashboard!$J$30,IF(R258&lt;=Dashboard!$K$30,"TIER 5","TIER 6"),IF(R258&gt;Dashboard!$J$31,IF(R258&lt;=Dashboard!$K$31,"TIER 6","TIER 6"),"TIER 6")))))))</f>
        <v>TIER 1</v>
      </c>
      <c r="T258" s="14">
        <f>$R258*Dashboard!$K$37</f>
        <v>210208.44651057359</v>
      </c>
      <c r="U258" s="14">
        <f>$R258*Dashboard!$K$38</f>
        <v>315312.66976586037</v>
      </c>
      <c r="V258" s="14">
        <f>$R258*Dashboard!$K$39</f>
        <v>525521.11627643392</v>
      </c>
      <c r="W258" s="14">
        <f>$R258*Dashboard!$K$40</f>
        <v>1051042.2325528678</v>
      </c>
    </row>
    <row r="259" spans="3:23" x14ac:dyDescent="0.55000000000000004">
      <c r="C259" s="1" t="s">
        <v>655</v>
      </c>
      <c r="D259" s="1" t="s">
        <v>660</v>
      </c>
      <c r="E259" s="14">
        <v>727963</v>
      </c>
      <c r="F259" s="14">
        <v>1118860</v>
      </c>
      <c r="G259" s="14">
        <v>1846823</v>
      </c>
      <c r="H259" s="14">
        <f>E259*(1+Dashboard!$K$19)^(Dashboard!$J$36-2011)</f>
        <v>852924.67797255225</v>
      </c>
      <c r="I259" s="14">
        <f>F259*(1+Dashboard!$K$20)^(Dashboard!$J$36-2011)</f>
        <v>1166625.3571440456</v>
      </c>
      <c r="J259" s="14">
        <f>G259*(1+Dashboard!$K$18)^(Dashboard!$J$36-2011)</f>
        <v>1999844.669658168</v>
      </c>
      <c r="K259" s="1" t="str">
        <f>IF(J259&gt;Dashboard!$I$26,"Metro",IF(J259&gt;Dashboard!$H$26,IF(J259&lt;=Dashboard!$I$26,"TIER 1","TIER 6"),IF(J259&gt;Dashboard!$H$27,IF(J259&lt;=Dashboard!$I$27,"TIER 2","TIER 6"),IF(J259&gt;Dashboard!$H$28,IF(J259&lt;=Dashboard!$I$28,"TIER 3","TIER 6"),IF(J259&gt;Dashboard!$H$29,IF(J259&lt;=Dashboard!$I$29,"TIER 4","TIER 6"),IF(J259&gt;Dashboard!$H$30,IF(J259&lt;=Dashboard!$I$30,"TIER 5","TIER 6"),IF(J259&gt;Dashboard!$H$31,IF(J259&lt;=Dashboard!$I$31,"TIER 6","TIER 6"),"TIER 6")))))))</f>
        <v>TIER 1</v>
      </c>
      <c r="L259" s="14">
        <f>$J259*Dashboard!$J$37</f>
        <v>99992.233482908399</v>
      </c>
      <c r="M259" s="14">
        <f>$J259*Dashboard!$J$38</f>
        <v>151988.19489402077</v>
      </c>
      <c r="N259" s="14">
        <f>$J259*Dashboard!$J$39</f>
        <v>599953.4008974504</v>
      </c>
      <c r="O259" s="14">
        <f>$J259*Dashboard!$J$40</f>
        <v>1147910.8403837886</v>
      </c>
      <c r="P259" s="14">
        <f>H259*(1+Dashboard!$L$19)^(Dashboard!$K$36-2019)</f>
        <v>941697.76352503686</v>
      </c>
      <c r="Q259" s="14">
        <f>I259*(1+Dashboard!$L$20)^(Dashboard!$K$36-2019)</f>
        <v>1194667.5859951114</v>
      </c>
      <c r="R259" s="14">
        <f>J259*(1+Dashboard!$L$18)^(Dashboard!$K$36-2019)</f>
        <v>2101856.846449649</v>
      </c>
      <c r="S259" s="1" t="str">
        <f>IF(R259&gt;Dashboard!$K$26,"Metro",IF(R259&gt;Dashboard!$J$26,IF(R259&lt;=Dashboard!$K$26,"TIER 1","TIER 6"),IF(R259&gt;Dashboard!$J$27,IF(R259&lt;=Dashboard!$K$27,"TIER 2","TIER 6"),IF(R259&gt;Dashboard!$J$28,IF(R259&lt;=Dashboard!$K$28,"TIER 3","TIER 6"),IF(R259&gt;Dashboard!$J$29,IF(R259&lt;=Dashboard!$K$29,"TIER 4","TIER 6"),IF(R259&gt;Dashboard!$J$30,IF(R259&lt;=Dashboard!$K$30,"TIER 5","TIER 6"),IF(R259&gt;Dashboard!$J$31,IF(R259&lt;=Dashboard!$K$31,"TIER 6","TIER 6"),"TIER 6")))))))</f>
        <v>TIER 1</v>
      </c>
      <c r="T259" s="14">
        <f>$R259*Dashboard!$K$37</f>
        <v>210185.6846449649</v>
      </c>
      <c r="U259" s="14">
        <f>$R259*Dashboard!$K$38</f>
        <v>315278.52696744731</v>
      </c>
      <c r="V259" s="14">
        <f>$R259*Dashboard!$K$39</f>
        <v>525464.21161241224</v>
      </c>
      <c r="W259" s="14">
        <f>$R259*Dashboard!$K$40</f>
        <v>1050928.4232248245</v>
      </c>
    </row>
    <row r="260" spans="3:23" x14ac:dyDescent="0.55000000000000004">
      <c r="C260" s="1" t="s">
        <v>611</v>
      </c>
      <c r="D260" s="1" t="s">
        <v>625</v>
      </c>
      <c r="E260" s="14">
        <v>458713</v>
      </c>
      <c r="F260" s="14">
        <v>1381508</v>
      </c>
      <c r="G260" s="14">
        <v>1840221</v>
      </c>
      <c r="H260" s="14">
        <f>E260*(1+Dashboard!$K$19)^(Dashboard!$J$36-2011)</f>
        <v>537455.38963769225</v>
      </c>
      <c r="I260" s="14">
        <f>F260*(1+Dashboard!$K$20)^(Dashboard!$J$36-2011)</f>
        <v>1440486.0875331643</v>
      </c>
      <c r="J260" s="14">
        <f>G260*(1+Dashboard!$K$18)^(Dashboard!$J$36-2011)</f>
        <v>1992695.6496876115</v>
      </c>
      <c r="K260" s="1" t="str">
        <f>IF(J260&gt;Dashboard!$I$26,"Metro",IF(J260&gt;Dashboard!$H$26,IF(J260&lt;=Dashboard!$I$26,"TIER 1","TIER 6"),IF(J260&gt;Dashboard!$H$27,IF(J260&lt;=Dashboard!$I$27,"TIER 2","TIER 6"),IF(J260&gt;Dashboard!$H$28,IF(J260&lt;=Dashboard!$I$28,"TIER 3","TIER 6"),IF(J260&gt;Dashboard!$H$29,IF(J260&lt;=Dashboard!$I$29,"TIER 4","TIER 6"),IF(J260&gt;Dashboard!$H$30,IF(J260&lt;=Dashboard!$I$30,"TIER 5","TIER 6"),IF(J260&gt;Dashboard!$H$31,IF(J260&lt;=Dashboard!$I$31,"TIER 6","TIER 6"),"TIER 6")))))))</f>
        <v>TIER 1</v>
      </c>
      <c r="L260" s="14">
        <f>$J260*Dashboard!$J$37</f>
        <v>99634.782484380587</v>
      </c>
      <c r="M260" s="14">
        <f>$J260*Dashboard!$J$38</f>
        <v>151444.86937625846</v>
      </c>
      <c r="N260" s="14">
        <f>$J260*Dashboard!$J$39</f>
        <v>597808.6949062834</v>
      </c>
      <c r="O260" s="14">
        <f>$J260*Dashboard!$J$40</f>
        <v>1143807.3029206891</v>
      </c>
      <c r="P260" s="14">
        <f>H260*(1+Dashboard!$L$19)^(Dashboard!$K$36-2019)</f>
        <v>593394.17827535223</v>
      </c>
      <c r="Q260" s="14">
        <f>I260*(1+Dashboard!$L$20)^(Dashboard!$K$36-2019)</f>
        <v>1475111.1197048195</v>
      </c>
      <c r="R260" s="14">
        <f>J260*(1+Dashboard!$L$18)^(Dashboard!$K$36-2019)</f>
        <v>2094343.1546122285</v>
      </c>
      <c r="S260" s="1" t="str">
        <f>IF(R260&gt;Dashboard!$K$26,"Metro",IF(R260&gt;Dashboard!$J$26,IF(R260&lt;=Dashboard!$K$26,"TIER 1","TIER 6"),IF(R260&gt;Dashboard!$J$27,IF(R260&lt;=Dashboard!$K$27,"TIER 2","TIER 6"),IF(R260&gt;Dashboard!$J$28,IF(R260&lt;=Dashboard!$K$28,"TIER 3","TIER 6"),IF(R260&gt;Dashboard!$J$29,IF(R260&lt;=Dashboard!$K$29,"TIER 4","TIER 6"),IF(R260&gt;Dashboard!$J$30,IF(R260&lt;=Dashboard!$K$30,"TIER 5","TIER 6"),IF(R260&gt;Dashboard!$J$31,IF(R260&lt;=Dashboard!$K$31,"TIER 6","TIER 6"),"TIER 6")))))))</f>
        <v>TIER 1</v>
      </c>
      <c r="T260" s="14">
        <f>$R260*Dashboard!$K$37</f>
        <v>209434.31546122287</v>
      </c>
      <c r="U260" s="14">
        <f>$R260*Dashboard!$K$38</f>
        <v>314151.47319183429</v>
      </c>
      <c r="V260" s="14">
        <f>$R260*Dashboard!$K$39</f>
        <v>523585.78865305713</v>
      </c>
      <c r="W260" s="14">
        <f>$R260*Dashboard!$K$40</f>
        <v>1047171.5773061143</v>
      </c>
    </row>
    <row r="261" spans="3:23" x14ac:dyDescent="0.55000000000000004">
      <c r="C261" s="1" t="s">
        <v>469</v>
      </c>
      <c r="D261" s="1" t="s">
        <v>103</v>
      </c>
      <c r="E261" s="14">
        <v>569806</v>
      </c>
      <c r="F261" s="14">
        <v>1266280</v>
      </c>
      <c r="G261" s="14">
        <v>1836086</v>
      </c>
      <c r="H261" s="14">
        <f>E261*(1+Dashboard!$K$19)^(Dashboard!$J$36-2011)</f>
        <v>667618.54525137693</v>
      </c>
      <c r="I261" s="14">
        <f>F261*(1+Dashboard!$K$20)^(Dashboard!$J$36-2011)</f>
        <v>1320338.8781834743</v>
      </c>
      <c r="J261" s="14">
        <f>G261*(1+Dashboard!$K$18)^(Dashboard!$J$36-2011)</f>
        <v>1988218.0372098393</v>
      </c>
      <c r="K261" s="1" t="str">
        <f>IF(J261&gt;Dashboard!$I$26,"Metro",IF(J261&gt;Dashboard!$H$26,IF(J261&lt;=Dashboard!$I$26,"TIER 1","TIER 6"),IF(J261&gt;Dashboard!$H$27,IF(J261&lt;=Dashboard!$I$27,"TIER 2","TIER 6"),IF(J261&gt;Dashboard!$H$28,IF(J261&lt;=Dashboard!$I$28,"TIER 3","TIER 6"),IF(J261&gt;Dashboard!$H$29,IF(J261&lt;=Dashboard!$I$29,"TIER 4","TIER 6"),IF(J261&gt;Dashboard!$H$30,IF(J261&lt;=Dashboard!$I$30,"TIER 5","TIER 6"),IF(J261&gt;Dashboard!$H$31,IF(J261&lt;=Dashboard!$I$31,"TIER 6","TIER 6"),"TIER 6")))))))</f>
        <v>TIER 1</v>
      </c>
      <c r="L261" s="14">
        <f>$J261*Dashboard!$J$37</f>
        <v>99410.901860491969</v>
      </c>
      <c r="M261" s="14">
        <f>$J261*Dashboard!$J$38</f>
        <v>151104.57082794778</v>
      </c>
      <c r="N261" s="14">
        <f>$J261*Dashboard!$J$39</f>
        <v>596465.41116295173</v>
      </c>
      <c r="O261" s="14">
        <f>$J261*Dashboard!$J$40</f>
        <v>1141237.1533584478</v>
      </c>
      <c r="P261" s="14">
        <f>H261*(1+Dashboard!$L$19)^(Dashboard!$K$36-2019)</f>
        <v>737104.81967235578</v>
      </c>
      <c r="Q261" s="14">
        <f>I261*(1+Dashboard!$L$20)^(Dashboard!$K$36-2019)</f>
        <v>1352075.9262051459</v>
      </c>
      <c r="R261" s="14">
        <f>J261*(1+Dashboard!$L$18)^(Dashboard!$K$36-2019)</f>
        <v>2089637.1388976367</v>
      </c>
      <c r="S261" s="1" t="str">
        <f>IF(R261&gt;Dashboard!$K$26,"Metro",IF(R261&gt;Dashboard!$J$26,IF(R261&lt;=Dashboard!$K$26,"TIER 1","TIER 6"),IF(R261&gt;Dashboard!$J$27,IF(R261&lt;=Dashboard!$K$27,"TIER 2","TIER 6"),IF(R261&gt;Dashboard!$J$28,IF(R261&lt;=Dashboard!$K$28,"TIER 3","TIER 6"),IF(R261&gt;Dashboard!$J$29,IF(R261&lt;=Dashboard!$K$29,"TIER 4","TIER 6"),IF(R261&gt;Dashboard!$J$30,IF(R261&lt;=Dashboard!$K$30,"TIER 5","TIER 6"),IF(R261&gt;Dashboard!$J$31,IF(R261&lt;=Dashboard!$K$31,"TIER 6","TIER 6"),"TIER 6")))))))</f>
        <v>TIER 1</v>
      </c>
      <c r="T261" s="14">
        <f>$R261*Dashboard!$K$37</f>
        <v>208963.71388976369</v>
      </c>
      <c r="U261" s="14">
        <f>$R261*Dashboard!$K$38</f>
        <v>313445.57083464548</v>
      </c>
      <c r="V261" s="14">
        <f>$R261*Dashboard!$K$39</f>
        <v>522409.28472440917</v>
      </c>
      <c r="W261" s="14">
        <f>$R261*Dashboard!$K$40</f>
        <v>1044818.5694488183</v>
      </c>
    </row>
    <row r="262" spans="3:23" x14ac:dyDescent="0.55000000000000004">
      <c r="C262" s="1" t="s">
        <v>571</v>
      </c>
      <c r="D262" s="1" t="s">
        <v>577</v>
      </c>
      <c r="E262" s="14">
        <v>151755</v>
      </c>
      <c r="F262" s="14">
        <v>1676975</v>
      </c>
      <c r="G262" s="14">
        <v>1828730</v>
      </c>
      <c r="H262" s="14">
        <f>E262*(1+Dashboard!$K$19)^(Dashboard!$J$36-2011)</f>
        <v>177805.16936399881</v>
      </c>
      <c r="I262" s="14">
        <f>F262*(1+Dashboard!$K$20)^(Dashboard!$J$36-2011)</f>
        <v>1748566.8969277979</v>
      </c>
      <c r="J262" s="14">
        <f>G262*(1+Dashboard!$K$18)^(Dashboard!$J$36-2011)</f>
        <v>1980252.5432832392</v>
      </c>
      <c r="K262" s="1" t="str">
        <f>IF(J262&gt;Dashboard!$I$26,"Metro",IF(J262&gt;Dashboard!$H$26,IF(J262&lt;=Dashboard!$I$26,"TIER 1","TIER 6"),IF(J262&gt;Dashboard!$H$27,IF(J262&lt;=Dashboard!$I$27,"TIER 2","TIER 6"),IF(J262&gt;Dashboard!$H$28,IF(J262&lt;=Dashboard!$I$28,"TIER 3","TIER 6"),IF(J262&gt;Dashboard!$H$29,IF(J262&lt;=Dashboard!$I$29,"TIER 4","TIER 6"),IF(J262&gt;Dashboard!$H$30,IF(J262&lt;=Dashboard!$I$30,"TIER 5","TIER 6"),IF(J262&gt;Dashboard!$H$31,IF(J262&lt;=Dashboard!$I$31,"TIER 6","TIER 6"),"TIER 6")))))))</f>
        <v>TIER 1</v>
      </c>
      <c r="L262" s="14">
        <f>$J262*Dashboard!$J$37</f>
        <v>99012.627164161968</v>
      </c>
      <c r="M262" s="14">
        <f>$J262*Dashboard!$J$38</f>
        <v>150499.19328952619</v>
      </c>
      <c r="N262" s="14">
        <f>$J262*Dashboard!$J$39</f>
        <v>594075.76298497175</v>
      </c>
      <c r="O262" s="14">
        <f>$J262*Dashboard!$J$40</f>
        <v>1136664.9598445795</v>
      </c>
      <c r="P262" s="14">
        <f>H262*(1+Dashboard!$L$19)^(Dashboard!$K$36-2019)</f>
        <v>196311.27420451585</v>
      </c>
      <c r="Q262" s="14">
        <f>I262*(1+Dashboard!$L$20)^(Dashboard!$K$36-2019)</f>
        <v>1790597.282076535</v>
      </c>
      <c r="R262" s="14">
        <f>J262*(1+Dashboard!$L$18)^(Dashboard!$K$36-2019)</f>
        <v>2081265.3247267695</v>
      </c>
      <c r="S262" s="1" t="str">
        <f>IF(R262&gt;Dashboard!$K$26,"Metro",IF(R262&gt;Dashboard!$J$26,IF(R262&lt;=Dashboard!$K$26,"TIER 1","TIER 6"),IF(R262&gt;Dashboard!$J$27,IF(R262&lt;=Dashboard!$K$27,"TIER 2","TIER 6"),IF(R262&gt;Dashboard!$J$28,IF(R262&lt;=Dashboard!$K$28,"TIER 3","TIER 6"),IF(R262&gt;Dashboard!$J$29,IF(R262&lt;=Dashboard!$K$29,"TIER 4","TIER 6"),IF(R262&gt;Dashboard!$J$30,IF(R262&lt;=Dashboard!$K$30,"TIER 5","TIER 6"),IF(R262&gt;Dashboard!$J$31,IF(R262&lt;=Dashboard!$K$31,"TIER 6","TIER 6"),"TIER 6")))))))</f>
        <v>TIER 1</v>
      </c>
      <c r="T262" s="14">
        <f>$R262*Dashboard!$K$37</f>
        <v>208126.53247267695</v>
      </c>
      <c r="U262" s="14">
        <f>$R262*Dashboard!$K$38</f>
        <v>312189.79870901542</v>
      </c>
      <c r="V262" s="14">
        <f>$R262*Dashboard!$K$39</f>
        <v>520316.33118169237</v>
      </c>
      <c r="W262" s="14">
        <f>$R262*Dashboard!$K$40</f>
        <v>1040632.6623633847</v>
      </c>
    </row>
    <row r="263" spans="3:23" x14ac:dyDescent="0.55000000000000004">
      <c r="C263" s="1" t="s">
        <v>528</v>
      </c>
      <c r="D263" s="1" t="s">
        <v>538</v>
      </c>
      <c r="E263" s="14">
        <v>135097</v>
      </c>
      <c r="F263" s="14">
        <v>1692095</v>
      </c>
      <c r="G263" s="14">
        <v>1827192</v>
      </c>
      <c r="H263" s="14">
        <f>E263*(1+Dashboard!$K$19)^(Dashboard!$J$36-2011)</f>
        <v>158287.66739526307</v>
      </c>
      <c r="I263" s="14">
        <f>F263*(1+Dashboard!$K$20)^(Dashboard!$J$36-2011)</f>
        <v>1764332.3862651752</v>
      </c>
      <c r="J263" s="14">
        <f>G263*(1+Dashboard!$K$18)^(Dashboard!$J$36-2011)</f>
        <v>1978587.1096699832</v>
      </c>
      <c r="K263" s="1" t="str">
        <f>IF(J263&gt;Dashboard!$I$26,"Metro",IF(J263&gt;Dashboard!$H$26,IF(J263&lt;=Dashboard!$I$26,"TIER 1","TIER 6"),IF(J263&gt;Dashboard!$H$27,IF(J263&lt;=Dashboard!$I$27,"TIER 2","TIER 6"),IF(J263&gt;Dashboard!$H$28,IF(J263&lt;=Dashboard!$I$28,"TIER 3","TIER 6"),IF(J263&gt;Dashboard!$H$29,IF(J263&lt;=Dashboard!$I$29,"TIER 4","TIER 6"),IF(J263&gt;Dashboard!$H$30,IF(J263&lt;=Dashboard!$I$30,"TIER 5","TIER 6"),IF(J263&gt;Dashboard!$H$31,IF(J263&lt;=Dashboard!$I$31,"TIER 6","TIER 6"),"TIER 6")))))))</f>
        <v>TIER 1</v>
      </c>
      <c r="L263" s="14">
        <f>$J263*Dashboard!$J$37</f>
        <v>98929.355483499166</v>
      </c>
      <c r="M263" s="14">
        <f>$J263*Dashboard!$J$38</f>
        <v>150372.62033491873</v>
      </c>
      <c r="N263" s="14">
        <f>$J263*Dashboard!$J$39</f>
        <v>593576.13290099497</v>
      </c>
      <c r="O263" s="14">
        <f>$J263*Dashboard!$J$40</f>
        <v>1135709.0009505705</v>
      </c>
      <c r="P263" s="14">
        <f>H263*(1+Dashboard!$L$19)^(Dashboard!$K$36-2019)</f>
        <v>174762.3749544165</v>
      </c>
      <c r="Q263" s="14">
        <f>I263*(1+Dashboard!$L$20)^(Dashboard!$K$36-2019)</f>
        <v>1806741.727226282</v>
      </c>
      <c r="R263" s="14">
        <f>J263*(1+Dashboard!$L$18)^(Dashboard!$K$36-2019)</f>
        <v>2079514.9372614631</v>
      </c>
      <c r="S263" s="1" t="str">
        <f>IF(R263&gt;Dashboard!$K$26,"Metro",IF(R263&gt;Dashboard!$J$26,IF(R263&lt;=Dashboard!$K$26,"TIER 1","TIER 6"),IF(R263&gt;Dashboard!$J$27,IF(R263&lt;=Dashboard!$K$27,"TIER 2","TIER 6"),IF(R263&gt;Dashboard!$J$28,IF(R263&lt;=Dashboard!$K$28,"TIER 3","TIER 6"),IF(R263&gt;Dashboard!$J$29,IF(R263&lt;=Dashboard!$K$29,"TIER 4","TIER 6"),IF(R263&gt;Dashboard!$J$30,IF(R263&lt;=Dashboard!$K$30,"TIER 5","TIER 6"),IF(R263&gt;Dashboard!$J$31,IF(R263&lt;=Dashboard!$K$31,"TIER 6","TIER 6"),"TIER 6")))))))</f>
        <v>TIER 1</v>
      </c>
      <c r="T263" s="14">
        <f>$R263*Dashboard!$K$37</f>
        <v>207951.49372614632</v>
      </c>
      <c r="U263" s="14">
        <f>$R263*Dashboard!$K$38</f>
        <v>311927.24058921944</v>
      </c>
      <c r="V263" s="14">
        <f>$R263*Dashboard!$K$39</f>
        <v>519878.73431536579</v>
      </c>
      <c r="W263" s="14">
        <f>$R263*Dashboard!$K$40</f>
        <v>1039757.4686307316</v>
      </c>
    </row>
    <row r="264" spans="3:23" x14ac:dyDescent="0.55000000000000004">
      <c r="C264" s="1" t="s">
        <v>469</v>
      </c>
      <c r="D264" s="1" t="s">
        <v>80</v>
      </c>
      <c r="E264" s="14">
        <v>719741</v>
      </c>
      <c r="F264" s="14">
        <v>1094165</v>
      </c>
      <c r="G264" s="14">
        <v>1813906</v>
      </c>
      <c r="H264" s="14">
        <f>E264*(1+Dashboard!$K$19)^(Dashboard!$J$36-2011)</f>
        <v>843291.29454195162</v>
      </c>
      <c r="I264" s="14">
        <f>F264*(1+Dashboard!$K$20)^(Dashboard!$J$36-2011)</f>
        <v>1140876.1005840898</v>
      </c>
      <c r="J264" s="14">
        <f>G264*(1+Dashboard!$K$18)^(Dashboard!$J$36-2011)</f>
        <v>1964200.2754790084</v>
      </c>
      <c r="K264" s="1" t="str">
        <f>IF(J264&gt;Dashboard!$I$26,"Metro",IF(J264&gt;Dashboard!$H$26,IF(J264&lt;=Dashboard!$I$26,"TIER 1","TIER 6"),IF(J264&gt;Dashboard!$H$27,IF(J264&lt;=Dashboard!$I$27,"TIER 2","TIER 6"),IF(J264&gt;Dashboard!$H$28,IF(J264&lt;=Dashboard!$I$28,"TIER 3","TIER 6"),IF(J264&gt;Dashboard!$H$29,IF(J264&lt;=Dashboard!$I$29,"TIER 4","TIER 6"),IF(J264&gt;Dashboard!$H$30,IF(J264&lt;=Dashboard!$I$30,"TIER 5","TIER 6"),IF(J264&gt;Dashboard!$H$31,IF(J264&lt;=Dashboard!$I$31,"TIER 6","TIER 6"),"TIER 6")))))))</f>
        <v>TIER 1</v>
      </c>
      <c r="L264" s="14">
        <f>$J264*Dashboard!$J$37</f>
        <v>98210.013773950428</v>
      </c>
      <c r="M264" s="14">
        <f>$J264*Dashboard!$J$38</f>
        <v>149279.22093640463</v>
      </c>
      <c r="N264" s="14">
        <f>$J264*Dashboard!$J$39</f>
        <v>589260.08264370251</v>
      </c>
      <c r="O264" s="14">
        <f>$J264*Dashboard!$J$40</f>
        <v>1127450.958124951</v>
      </c>
      <c r="P264" s="14">
        <f>H264*(1+Dashboard!$L$19)^(Dashboard!$K$36-2019)</f>
        <v>931061.72980944568</v>
      </c>
      <c r="Q264" s="14">
        <f>I264*(1+Dashboard!$L$20)^(Dashboard!$K$36-2019)</f>
        <v>1168299.3933381666</v>
      </c>
      <c r="R264" s="14">
        <f>J264*(1+Dashboard!$L$18)^(Dashboard!$K$36-2019)</f>
        <v>2064394.2299376263</v>
      </c>
      <c r="S264" s="1" t="str">
        <f>IF(R264&gt;Dashboard!$K$26,"Metro",IF(R264&gt;Dashboard!$J$26,IF(R264&lt;=Dashboard!$K$26,"TIER 1","TIER 6"),IF(R264&gt;Dashboard!$J$27,IF(R264&lt;=Dashboard!$K$27,"TIER 2","TIER 6"),IF(R264&gt;Dashboard!$J$28,IF(R264&lt;=Dashboard!$K$28,"TIER 3","TIER 6"),IF(R264&gt;Dashboard!$J$29,IF(R264&lt;=Dashboard!$K$29,"TIER 4","TIER 6"),IF(R264&gt;Dashboard!$J$30,IF(R264&lt;=Dashboard!$K$30,"TIER 5","TIER 6"),IF(R264&gt;Dashboard!$J$31,IF(R264&lt;=Dashboard!$K$31,"TIER 6","TIER 6"),"TIER 6")))))))</f>
        <v>TIER 1</v>
      </c>
      <c r="T264" s="14">
        <f>$R264*Dashboard!$K$37</f>
        <v>206439.42299376265</v>
      </c>
      <c r="U264" s="14">
        <f>$R264*Dashboard!$K$38</f>
        <v>309659.13449064392</v>
      </c>
      <c r="V264" s="14">
        <f>$R264*Dashboard!$K$39</f>
        <v>516098.55748440657</v>
      </c>
      <c r="W264" s="14">
        <f>$R264*Dashboard!$K$40</f>
        <v>1032197.1149688131</v>
      </c>
    </row>
    <row r="265" spans="3:23" x14ac:dyDescent="0.55000000000000004">
      <c r="C265" s="1" t="s">
        <v>358</v>
      </c>
      <c r="D265" s="1" t="s">
        <v>26</v>
      </c>
      <c r="E265" s="14">
        <v>1438855</v>
      </c>
      <c r="F265" s="14">
        <v>370878</v>
      </c>
      <c r="G265" s="14">
        <v>1809733</v>
      </c>
      <c r="H265" s="14">
        <f>E265*(1+Dashboard!$K$19)^(Dashboard!$J$36-2011)</f>
        <v>1685847.9586520148</v>
      </c>
      <c r="I265" s="14">
        <f>F265*(1+Dashboard!$K$20)^(Dashboard!$J$36-2011)</f>
        <v>386711.18746480288</v>
      </c>
      <c r="J265" s="14">
        <f>G265*(1+Dashboard!$K$18)^(Dashboard!$J$36-2011)</f>
        <v>1959681.5144464225</v>
      </c>
      <c r="K265" s="1" t="str">
        <f>IF(J265&gt;Dashboard!$I$26,"Metro",IF(J265&gt;Dashboard!$H$26,IF(J265&lt;=Dashboard!$I$26,"TIER 1","TIER 6"),IF(J265&gt;Dashboard!$H$27,IF(J265&lt;=Dashboard!$I$27,"TIER 2","TIER 6"),IF(J265&gt;Dashboard!$H$28,IF(J265&lt;=Dashboard!$I$28,"TIER 3","TIER 6"),IF(J265&gt;Dashboard!$H$29,IF(J265&lt;=Dashboard!$I$29,"TIER 4","TIER 6"),IF(J265&gt;Dashboard!$H$30,IF(J265&lt;=Dashboard!$I$30,"TIER 5","TIER 6"),IF(J265&gt;Dashboard!$H$31,IF(J265&lt;=Dashboard!$I$31,"TIER 6","TIER 6"),"TIER 6")))))))</f>
        <v>TIER 1</v>
      </c>
      <c r="L265" s="14">
        <f>$J265*Dashboard!$J$37</f>
        <v>97984.075722321126</v>
      </c>
      <c r="M265" s="14">
        <f>$J265*Dashboard!$J$38</f>
        <v>148935.79509792812</v>
      </c>
      <c r="N265" s="14">
        <f>$J265*Dashboard!$J$39</f>
        <v>587904.45433392667</v>
      </c>
      <c r="O265" s="14">
        <f>$J265*Dashboard!$J$40</f>
        <v>1124857.1892922467</v>
      </c>
      <c r="P265" s="14">
        <f>H265*(1+Dashboard!$L$19)^(Dashboard!$K$36-2019)</f>
        <v>1861312.3682615969</v>
      </c>
      <c r="Q265" s="14">
        <f>I265*(1+Dashboard!$L$20)^(Dashboard!$K$36-2019)</f>
        <v>396006.58255607932</v>
      </c>
      <c r="R265" s="14">
        <f>J265*(1+Dashboard!$L$18)^(Dashboard!$K$36-2019)</f>
        <v>2059644.9666783782</v>
      </c>
      <c r="S265" s="1" t="str">
        <f>IF(R265&gt;Dashboard!$K$26,"Metro",IF(R265&gt;Dashboard!$J$26,IF(R265&lt;=Dashboard!$K$26,"TIER 1","TIER 6"),IF(R265&gt;Dashboard!$J$27,IF(R265&lt;=Dashboard!$K$27,"TIER 2","TIER 6"),IF(R265&gt;Dashboard!$J$28,IF(R265&lt;=Dashboard!$K$28,"TIER 3","TIER 6"),IF(R265&gt;Dashboard!$J$29,IF(R265&lt;=Dashboard!$K$29,"TIER 4","TIER 6"),IF(R265&gt;Dashboard!$J$30,IF(R265&lt;=Dashboard!$K$30,"TIER 5","TIER 6"),IF(R265&gt;Dashboard!$J$31,IF(R265&lt;=Dashboard!$K$31,"TIER 6","TIER 6"),"TIER 6")))))))</f>
        <v>TIER 1</v>
      </c>
      <c r="T265" s="14">
        <f>$R265*Dashboard!$K$37</f>
        <v>205964.49666783784</v>
      </c>
      <c r="U265" s="14">
        <f>$R265*Dashboard!$K$38</f>
        <v>308946.7450017567</v>
      </c>
      <c r="V265" s="14">
        <f>$R265*Dashboard!$K$39</f>
        <v>514911.24166959454</v>
      </c>
      <c r="W265" s="14">
        <f>$R265*Dashboard!$K$40</f>
        <v>1029822.4833391891</v>
      </c>
    </row>
    <row r="266" spans="3:23" x14ac:dyDescent="0.55000000000000004">
      <c r="C266" s="1" t="s">
        <v>417</v>
      </c>
      <c r="D266" s="1" t="s">
        <v>197</v>
      </c>
      <c r="E266" s="14">
        <v>308362</v>
      </c>
      <c r="F266" s="14">
        <v>1497407</v>
      </c>
      <c r="G266" s="14">
        <v>1805769</v>
      </c>
      <c r="H266" s="14">
        <f>E266*(1+Dashboard!$K$19)^(Dashboard!$J$36-2011)</f>
        <v>361295.23004462058</v>
      </c>
      <c r="I266" s="14">
        <f>F266*(1+Dashboard!$K$20)^(Dashboard!$J$36-2011)</f>
        <v>1561332.9426067551</v>
      </c>
      <c r="J266" s="14">
        <f>G266*(1+Dashboard!$K$18)^(Dashboard!$J$36-2011)</f>
        <v>1955389.0704653128</v>
      </c>
      <c r="K266" s="1" t="str">
        <f>IF(J266&gt;Dashboard!$I$26,"Metro",IF(J266&gt;Dashboard!$H$26,IF(J266&lt;=Dashboard!$I$26,"TIER 1","TIER 6"),IF(J266&gt;Dashboard!$H$27,IF(J266&lt;=Dashboard!$I$27,"TIER 2","TIER 6"),IF(J266&gt;Dashboard!$H$28,IF(J266&lt;=Dashboard!$I$28,"TIER 3","TIER 6"),IF(J266&gt;Dashboard!$H$29,IF(J266&lt;=Dashboard!$I$29,"TIER 4","TIER 6"),IF(J266&gt;Dashboard!$H$30,IF(J266&lt;=Dashboard!$I$30,"TIER 5","TIER 6"),IF(J266&gt;Dashboard!$H$31,IF(J266&lt;=Dashboard!$I$31,"TIER 6","TIER 6"),"TIER 6")))))))</f>
        <v>TIER 1</v>
      </c>
      <c r="L266" s="14">
        <f>$J266*Dashboard!$J$37</f>
        <v>97769.453523265649</v>
      </c>
      <c r="M266" s="14">
        <f>$J266*Dashboard!$J$38</f>
        <v>148609.56935536378</v>
      </c>
      <c r="N266" s="14">
        <f>$J266*Dashboard!$J$39</f>
        <v>586616.72113959386</v>
      </c>
      <c r="O266" s="14">
        <f>$J266*Dashboard!$J$40</f>
        <v>1122393.3264470897</v>
      </c>
      <c r="P266" s="14">
        <f>H266*(1+Dashboard!$L$19)^(Dashboard!$K$36-2019)</f>
        <v>398899.12777999346</v>
      </c>
      <c r="Q266" s="14">
        <f>I266*(1+Dashboard!$L$20)^(Dashboard!$K$36-2019)</f>
        <v>1598862.7763457284</v>
      </c>
      <c r="R266" s="14">
        <f>J266*(1+Dashboard!$L$18)^(Dashboard!$K$36-2019)</f>
        <v>2055133.5649147406</v>
      </c>
      <c r="S266" s="1" t="str">
        <f>IF(R266&gt;Dashboard!$K$26,"Metro",IF(R266&gt;Dashboard!$J$26,IF(R266&lt;=Dashboard!$K$26,"TIER 1","TIER 6"),IF(R266&gt;Dashboard!$J$27,IF(R266&lt;=Dashboard!$K$27,"TIER 2","TIER 6"),IF(R266&gt;Dashboard!$J$28,IF(R266&lt;=Dashboard!$K$28,"TIER 3","TIER 6"),IF(R266&gt;Dashboard!$J$29,IF(R266&lt;=Dashboard!$K$29,"TIER 4","TIER 6"),IF(R266&gt;Dashboard!$J$30,IF(R266&lt;=Dashboard!$K$30,"TIER 5","TIER 6"),IF(R266&gt;Dashboard!$J$31,IF(R266&lt;=Dashboard!$K$31,"TIER 6","TIER 6"),"TIER 6")))))))</f>
        <v>TIER 1</v>
      </c>
      <c r="T266" s="14">
        <f>$R266*Dashboard!$K$37</f>
        <v>205513.35649147409</v>
      </c>
      <c r="U266" s="14">
        <f>$R266*Dashboard!$K$38</f>
        <v>308270.03473721107</v>
      </c>
      <c r="V266" s="14">
        <f>$R266*Dashboard!$K$39</f>
        <v>513783.39122868516</v>
      </c>
      <c r="W266" s="14">
        <f>$R266*Dashboard!$K$40</f>
        <v>1027566.7824573703</v>
      </c>
    </row>
    <row r="267" spans="3:23" x14ac:dyDescent="0.55000000000000004">
      <c r="C267" s="1" t="s">
        <v>528</v>
      </c>
      <c r="D267" s="1" t="s">
        <v>543</v>
      </c>
      <c r="E267" s="14">
        <v>253059</v>
      </c>
      <c r="F267" s="14">
        <v>1548674</v>
      </c>
      <c r="G267" s="14">
        <v>1801733</v>
      </c>
      <c r="H267" s="14">
        <f>E267*(1+Dashboard!$K$19)^(Dashboard!$J$36-2011)</f>
        <v>296498.95129705232</v>
      </c>
      <c r="I267" s="14">
        <f>F267*(1+Dashboard!$K$20)^(Dashboard!$J$36-2011)</f>
        <v>1614788.5869096203</v>
      </c>
      <c r="J267" s="14">
        <f>G267*(1+Dashboard!$K$18)^(Dashboard!$J$36-2011)</f>
        <v>1951018.6608013979</v>
      </c>
      <c r="K267" s="1" t="str">
        <f>IF(J267&gt;Dashboard!$I$26,"Metro",IF(J267&gt;Dashboard!$H$26,IF(J267&lt;=Dashboard!$I$26,"TIER 1","TIER 6"),IF(J267&gt;Dashboard!$H$27,IF(J267&lt;=Dashboard!$I$27,"TIER 2","TIER 6"),IF(J267&gt;Dashboard!$H$28,IF(J267&lt;=Dashboard!$I$28,"TIER 3","TIER 6"),IF(J267&gt;Dashboard!$H$29,IF(J267&lt;=Dashboard!$I$29,"TIER 4","TIER 6"),IF(J267&gt;Dashboard!$H$30,IF(J267&lt;=Dashboard!$I$30,"TIER 5","TIER 6"),IF(J267&gt;Dashboard!$H$31,IF(J267&lt;=Dashboard!$I$31,"TIER 6","TIER 6"),"TIER 6")))))))</f>
        <v>TIER 1</v>
      </c>
      <c r="L267" s="14">
        <f>$J267*Dashboard!$J$37</f>
        <v>97550.933040069896</v>
      </c>
      <c r="M267" s="14">
        <f>$J267*Dashboard!$J$38</f>
        <v>148277.41822090623</v>
      </c>
      <c r="N267" s="14">
        <f>$J267*Dashboard!$J$39</f>
        <v>585305.59824041929</v>
      </c>
      <c r="O267" s="14">
        <f>$J267*Dashboard!$J$40</f>
        <v>1119884.7113000024</v>
      </c>
      <c r="P267" s="14">
        <f>H267*(1+Dashboard!$L$19)^(Dashboard!$K$36-2019)</f>
        <v>327358.80029600719</v>
      </c>
      <c r="Q267" s="14">
        <f>I267*(1+Dashboard!$L$20)^(Dashboard!$K$36-2019)</f>
        <v>1653603.3364973215</v>
      </c>
      <c r="R267" s="14">
        <f>J267*(1+Dashboard!$L$18)^(Dashboard!$K$36-2019)</f>
        <v>2050540.220434912</v>
      </c>
      <c r="S267" s="1" t="str">
        <f>IF(R267&gt;Dashboard!$K$26,"Metro",IF(R267&gt;Dashboard!$J$26,IF(R267&lt;=Dashboard!$K$26,"TIER 1","TIER 6"),IF(R267&gt;Dashboard!$J$27,IF(R267&lt;=Dashboard!$K$27,"TIER 2","TIER 6"),IF(R267&gt;Dashboard!$J$28,IF(R267&lt;=Dashboard!$K$28,"TIER 3","TIER 6"),IF(R267&gt;Dashboard!$J$29,IF(R267&lt;=Dashboard!$K$29,"TIER 4","TIER 6"),IF(R267&gt;Dashboard!$J$30,IF(R267&lt;=Dashboard!$K$30,"TIER 5","TIER 6"),IF(R267&gt;Dashboard!$J$31,IF(R267&lt;=Dashboard!$K$31,"TIER 6","TIER 6"),"TIER 6")))))))</f>
        <v>TIER 1</v>
      </c>
      <c r="T267" s="14">
        <f>$R267*Dashboard!$K$37</f>
        <v>205054.02204349122</v>
      </c>
      <c r="U267" s="14">
        <f>$R267*Dashboard!$K$38</f>
        <v>307581.03306523681</v>
      </c>
      <c r="V267" s="14">
        <f>$R267*Dashboard!$K$39</f>
        <v>512635.055108728</v>
      </c>
      <c r="W267" s="14">
        <f>$R267*Dashboard!$K$40</f>
        <v>1025270.110217456</v>
      </c>
    </row>
    <row r="268" spans="3:23" x14ac:dyDescent="0.55000000000000004">
      <c r="C268" s="1" t="s">
        <v>611</v>
      </c>
      <c r="D268" s="1" t="s">
        <v>171</v>
      </c>
      <c r="E268" s="14">
        <v>275755</v>
      </c>
      <c r="F268" s="14">
        <v>1523655</v>
      </c>
      <c r="G268" s="14">
        <v>1799410</v>
      </c>
      <c r="H268" s="14">
        <f>E268*(1+Dashboard!$K$19)^(Dashboard!$J$36-2011)</f>
        <v>323090.93260827975</v>
      </c>
      <c r="I268" s="14">
        <f>F268*(1+Dashboard!$K$20)^(Dashboard!$J$36-2011)</f>
        <v>1588701.4984352922</v>
      </c>
      <c r="J268" s="14">
        <f>G268*(1+Dashboard!$K$18)^(Dashboard!$J$36-2011)</f>
        <v>1948503.1846742239</v>
      </c>
      <c r="K268" s="1" t="str">
        <f>IF(J268&gt;Dashboard!$I$26,"Metro",IF(J268&gt;Dashboard!$H$26,IF(J268&lt;=Dashboard!$I$26,"TIER 1","TIER 6"),IF(J268&gt;Dashboard!$H$27,IF(J268&lt;=Dashboard!$I$27,"TIER 2","TIER 6"),IF(J268&gt;Dashboard!$H$28,IF(J268&lt;=Dashboard!$I$28,"TIER 3","TIER 6"),IF(J268&gt;Dashboard!$H$29,IF(J268&lt;=Dashboard!$I$29,"TIER 4","TIER 6"),IF(J268&gt;Dashboard!$H$30,IF(J268&lt;=Dashboard!$I$30,"TIER 5","TIER 6"),IF(J268&gt;Dashboard!$H$31,IF(J268&lt;=Dashboard!$I$31,"TIER 6","TIER 6"),"TIER 6")))))))</f>
        <v>TIER 1</v>
      </c>
      <c r="L268" s="14">
        <f>$J268*Dashboard!$J$37</f>
        <v>97425.159233711194</v>
      </c>
      <c r="M268" s="14">
        <f>$J268*Dashboard!$J$38</f>
        <v>148086.24203524101</v>
      </c>
      <c r="N268" s="14">
        <f>$J268*Dashboard!$J$39</f>
        <v>584550.95540226717</v>
      </c>
      <c r="O268" s="14">
        <f>$J268*Dashboard!$J$40</f>
        <v>1118440.8280030047</v>
      </c>
      <c r="P268" s="14">
        <f>H268*(1+Dashboard!$L$19)^(Dashboard!$K$36-2019)</f>
        <v>356718.49638078659</v>
      </c>
      <c r="Q268" s="14">
        <f>I268*(1+Dashboard!$L$20)^(Dashboard!$K$36-2019)</f>
        <v>1626889.1914443108</v>
      </c>
      <c r="R268" s="14">
        <f>J268*(1+Dashboard!$L$18)^(Dashboard!$K$36-2019)</f>
        <v>2047896.4297444655</v>
      </c>
      <c r="S268" s="1" t="str">
        <f>IF(R268&gt;Dashboard!$K$26,"Metro",IF(R268&gt;Dashboard!$J$26,IF(R268&lt;=Dashboard!$K$26,"TIER 1","TIER 6"),IF(R268&gt;Dashboard!$J$27,IF(R268&lt;=Dashboard!$K$27,"TIER 2","TIER 6"),IF(R268&gt;Dashboard!$J$28,IF(R268&lt;=Dashboard!$K$28,"TIER 3","TIER 6"),IF(R268&gt;Dashboard!$J$29,IF(R268&lt;=Dashboard!$K$29,"TIER 4","TIER 6"),IF(R268&gt;Dashboard!$J$30,IF(R268&lt;=Dashboard!$K$30,"TIER 5","TIER 6"),IF(R268&gt;Dashboard!$J$31,IF(R268&lt;=Dashboard!$K$31,"TIER 6","TIER 6"),"TIER 6")))))))</f>
        <v>TIER 1</v>
      </c>
      <c r="T268" s="14">
        <f>$R268*Dashboard!$K$37</f>
        <v>204789.64297444656</v>
      </c>
      <c r="U268" s="14">
        <f>$R268*Dashboard!$K$38</f>
        <v>307184.46446166979</v>
      </c>
      <c r="V268" s="14">
        <f>$R268*Dashboard!$K$39</f>
        <v>511974.10743611638</v>
      </c>
      <c r="W268" s="14">
        <f>$R268*Dashboard!$K$40</f>
        <v>1023948.2148722328</v>
      </c>
    </row>
    <row r="269" spans="3:23" x14ac:dyDescent="0.55000000000000004">
      <c r="C269" s="1" t="s">
        <v>571</v>
      </c>
      <c r="D269" s="1" t="s">
        <v>234</v>
      </c>
      <c r="E269" s="14">
        <v>127621</v>
      </c>
      <c r="F269" s="14">
        <v>1669864</v>
      </c>
      <c r="G269" s="14">
        <v>1797485</v>
      </c>
      <c r="H269" s="14">
        <f>E269*(1+Dashboard!$K$19)^(Dashboard!$J$36-2011)</f>
        <v>149528.34186289014</v>
      </c>
      <c r="I269" s="14">
        <f>F269*(1+Dashboard!$K$20)^(Dashboard!$J$36-2011)</f>
        <v>1741152.3205601994</v>
      </c>
      <c r="J269" s="14">
        <f>G269*(1+Dashboard!$K$18)^(Dashboard!$J$36-2011)</f>
        <v>1946418.6855158899</v>
      </c>
      <c r="K269" s="1" t="str">
        <f>IF(J269&gt;Dashboard!$I$26,"Metro",IF(J269&gt;Dashboard!$H$26,IF(J269&lt;=Dashboard!$I$26,"TIER 1","TIER 6"),IF(J269&gt;Dashboard!$H$27,IF(J269&lt;=Dashboard!$I$27,"TIER 2","TIER 6"),IF(J269&gt;Dashboard!$H$28,IF(J269&lt;=Dashboard!$I$28,"TIER 3","TIER 6"),IF(J269&gt;Dashboard!$H$29,IF(J269&lt;=Dashboard!$I$29,"TIER 4","TIER 6"),IF(J269&gt;Dashboard!$H$30,IF(J269&lt;=Dashboard!$I$30,"TIER 5","TIER 6"),IF(J269&gt;Dashboard!$H$31,IF(J269&lt;=Dashboard!$I$31,"TIER 6","TIER 6"),"TIER 6")))))))</f>
        <v>TIER 1</v>
      </c>
      <c r="L269" s="14">
        <f>$J269*Dashboard!$J$37</f>
        <v>97320.934275794498</v>
      </c>
      <c r="M269" s="14">
        <f>$J269*Dashboard!$J$38</f>
        <v>147927.82009920763</v>
      </c>
      <c r="N269" s="14">
        <f>$J269*Dashboard!$J$39</f>
        <v>583925.6056547669</v>
      </c>
      <c r="O269" s="14">
        <f>$J269*Dashboard!$J$40</f>
        <v>1117244.325486121</v>
      </c>
      <c r="P269" s="14">
        <f>H269*(1+Dashboard!$L$19)^(Dashboard!$K$36-2019)</f>
        <v>165091.37178514394</v>
      </c>
      <c r="Q269" s="14">
        <f>I269*(1+Dashboard!$L$20)^(Dashboard!$K$36-2019)</f>
        <v>1783004.4811863331</v>
      </c>
      <c r="R269" s="14">
        <f>J269*(1+Dashboard!$L$18)^(Dashboard!$K$36-2019)</f>
        <v>2045705.6001796315</v>
      </c>
      <c r="S269" s="1" t="str">
        <f>IF(R269&gt;Dashboard!$K$26,"Metro",IF(R269&gt;Dashboard!$J$26,IF(R269&lt;=Dashboard!$K$26,"TIER 1","TIER 6"),IF(R269&gt;Dashboard!$J$27,IF(R269&lt;=Dashboard!$K$27,"TIER 2","TIER 6"),IF(R269&gt;Dashboard!$J$28,IF(R269&lt;=Dashboard!$K$28,"TIER 3","TIER 6"),IF(R269&gt;Dashboard!$J$29,IF(R269&lt;=Dashboard!$K$29,"TIER 4","TIER 6"),IF(R269&gt;Dashboard!$J$30,IF(R269&lt;=Dashboard!$K$30,"TIER 5","TIER 6"),IF(R269&gt;Dashboard!$J$31,IF(R269&lt;=Dashboard!$K$31,"TIER 6","TIER 6"),"TIER 6")))))))</f>
        <v>TIER 1</v>
      </c>
      <c r="T269" s="14">
        <f>$R269*Dashboard!$K$37</f>
        <v>204570.56001796317</v>
      </c>
      <c r="U269" s="14">
        <f>$R269*Dashboard!$K$38</f>
        <v>306855.8400269447</v>
      </c>
      <c r="V269" s="14">
        <f>$R269*Dashboard!$K$39</f>
        <v>511426.40004490787</v>
      </c>
      <c r="W269" s="14">
        <f>$R269*Dashboard!$K$40</f>
        <v>1022852.8000898157</v>
      </c>
    </row>
    <row r="270" spans="3:23" x14ac:dyDescent="0.55000000000000004">
      <c r="C270" s="1" t="s">
        <v>611</v>
      </c>
      <c r="D270" s="1" t="s">
        <v>627</v>
      </c>
      <c r="E270" s="14">
        <v>173423</v>
      </c>
      <c r="F270" s="14">
        <v>1622761</v>
      </c>
      <c r="G270" s="14">
        <v>1796184</v>
      </c>
      <c r="H270" s="14">
        <f>E270*(1+Dashboard!$K$19)^(Dashboard!$J$36-2011)</f>
        <v>203192.6848315559</v>
      </c>
      <c r="I270" s="14">
        <f>F270*(1+Dashboard!$K$20)^(Dashboard!$J$36-2011)</f>
        <v>1692038.4419716753</v>
      </c>
      <c r="J270" s="14">
        <f>G270*(1+Dashboard!$K$18)^(Dashboard!$J$36-2011)</f>
        <v>1945009.8889418677</v>
      </c>
      <c r="K270" s="1" t="str">
        <f>IF(J270&gt;Dashboard!$I$26,"Metro",IF(J270&gt;Dashboard!$H$26,IF(J270&lt;=Dashboard!$I$26,"TIER 1","TIER 6"),IF(J270&gt;Dashboard!$H$27,IF(J270&lt;=Dashboard!$I$27,"TIER 2","TIER 6"),IF(J270&gt;Dashboard!$H$28,IF(J270&lt;=Dashboard!$I$28,"TIER 3","TIER 6"),IF(J270&gt;Dashboard!$H$29,IF(J270&lt;=Dashboard!$I$29,"TIER 4","TIER 6"),IF(J270&gt;Dashboard!$H$30,IF(J270&lt;=Dashboard!$I$30,"TIER 5","TIER 6"),IF(J270&gt;Dashboard!$H$31,IF(J270&lt;=Dashboard!$I$31,"TIER 6","TIER 6"),"TIER 6")))))))</f>
        <v>TIER 1</v>
      </c>
      <c r="L270" s="14">
        <f>$J270*Dashboard!$J$37</f>
        <v>97250.494447093399</v>
      </c>
      <c r="M270" s="14">
        <f>$J270*Dashboard!$J$38</f>
        <v>147820.75155958196</v>
      </c>
      <c r="N270" s="14">
        <f>$J270*Dashboard!$J$39</f>
        <v>583502.96668256028</v>
      </c>
      <c r="O270" s="14">
        <f>$J270*Dashboard!$J$40</f>
        <v>1116435.6762526322</v>
      </c>
      <c r="P270" s="14">
        <f>H270*(1+Dashboard!$L$19)^(Dashboard!$K$36-2019)</f>
        <v>224341.1426731887</v>
      </c>
      <c r="Q270" s="14">
        <f>I270*(1+Dashboard!$L$20)^(Dashboard!$K$36-2019)</f>
        <v>1732710.0499767736</v>
      </c>
      <c r="R270" s="14">
        <f>J270*(1+Dashboard!$L$18)^(Dashboard!$K$36-2019)</f>
        <v>2044224.9408217878</v>
      </c>
      <c r="S270" s="1" t="str">
        <f>IF(R270&gt;Dashboard!$K$26,"Metro",IF(R270&gt;Dashboard!$J$26,IF(R270&lt;=Dashboard!$K$26,"TIER 1","TIER 6"),IF(R270&gt;Dashboard!$J$27,IF(R270&lt;=Dashboard!$K$27,"TIER 2","TIER 6"),IF(R270&gt;Dashboard!$J$28,IF(R270&lt;=Dashboard!$K$28,"TIER 3","TIER 6"),IF(R270&gt;Dashboard!$J$29,IF(R270&lt;=Dashboard!$K$29,"TIER 4","TIER 6"),IF(R270&gt;Dashboard!$J$30,IF(R270&lt;=Dashboard!$K$30,"TIER 5","TIER 6"),IF(R270&gt;Dashboard!$J$31,IF(R270&lt;=Dashboard!$K$31,"TIER 6","TIER 6"),"TIER 6")))))))</f>
        <v>TIER 1</v>
      </c>
      <c r="T270" s="14">
        <f>$R270*Dashboard!$K$37</f>
        <v>204422.4940821788</v>
      </c>
      <c r="U270" s="14">
        <f>$R270*Dashboard!$K$38</f>
        <v>306633.74112326815</v>
      </c>
      <c r="V270" s="14">
        <f>$R270*Dashboard!$K$39</f>
        <v>511056.23520544695</v>
      </c>
      <c r="W270" s="14">
        <f>$R270*Dashboard!$K$40</f>
        <v>1022112.4704108939</v>
      </c>
    </row>
    <row r="271" spans="3:23" x14ac:dyDescent="0.55000000000000004">
      <c r="C271" s="1" t="s">
        <v>417</v>
      </c>
      <c r="D271" s="1" t="s">
        <v>162</v>
      </c>
      <c r="E271" s="14">
        <v>376763</v>
      </c>
      <c r="F271" s="14">
        <v>1399658</v>
      </c>
      <c r="G271" s="14">
        <v>1776421</v>
      </c>
      <c r="H271" s="14">
        <f>E271*(1+Dashboard!$K$19)^(Dashboard!$J$36-2011)</f>
        <v>441437.90336455655</v>
      </c>
      <c r="I271" s="14">
        <f>F271*(1+Dashboard!$K$20)^(Dashboard!$J$36-2011)</f>
        <v>1459410.9308845794</v>
      </c>
      <c r="J271" s="14">
        <f>G271*(1+Dashboard!$K$18)^(Dashboard!$J$36-2011)</f>
        <v>1923609.3918685399</v>
      </c>
      <c r="K271" s="1" t="str">
        <f>IF(J271&gt;Dashboard!$I$26,"Metro",IF(J271&gt;Dashboard!$H$26,IF(J271&lt;=Dashboard!$I$26,"TIER 1","TIER 6"),IF(J271&gt;Dashboard!$H$27,IF(J271&lt;=Dashboard!$I$27,"TIER 2","TIER 6"),IF(J271&gt;Dashboard!$H$28,IF(J271&lt;=Dashboard!$I$28,"TIER 3","TIER 6"),IF(J271&gt;Dashboard!$H$29,IF(J271&lt;=Dashboard!$I$29,"TIER 4","TIER 6"),IF(J271&gt;Dashboard!$H$30,IF(J271&lt;=Dashboard!$I$30,"TIER 5","TIER 6"),IF(J271&gt;Dashboard!$H$31,IF(J271&lt;=Dashboard!$I$31,"TIER 6","TIER 6"),"TIER 6")))))))</f>
        <v>TIER 1</v>
      </c>
      <c r="L271" s="14">
        <f>$J271*Dashboard!$J$37</f>
        <v>96180.469593426998</v>
      </c>
      <c r="M271" s="14">
        <f>$J271*Dashboard!$J$38</f>
        <v>146194.31378200903</v>
      </c>
      <c r="N271" s="14">
        <f>$J271*Dashboard!$J$39</f>
        <v>577082.81756056193</v>
      </c>
      <c r="O271" s="14">
        <f>$J271*Dashboard!$J$40</f>
        <v>1104151.7909325419</v>
      </c>
      <c r="P271" s="14">
        <f>H271*(1+Dashboard!$L$19)^(Dashboard!$K$36-2019)</f>
        <v>487383.11490966356</v>
      </c>
      <c r="Q271" s="14">
        <f>I271*(1+Dashboard!$L$20)^(Dashboard!$K$36-2019)</f>
        <v>1494490.860410369</v>
      </c>
      <c r="R271" s="14">
        <f>J271*(1+Dashboard!$L$18)^(Dashboard!$K$36-2019)</f>
        <v>2021732.8033205844</v>
      </c>
      <c r="S271" s="1" t="str">
        <f>IF(R271&gt;Dashboard!$K$26,"Metro",IF(R271&gt;Dashboard!$J$26,IF(R271&lt;=Dashboard!$K$26,"TIER 1","TIER 6"),IF(R271&gt;Dashboard!$J$27,IF(R271&lt;=Dashboard!$K$27,"TIER 2","TIER 6"),IF(R271&gt;Dashboard!$J$28,IF(R271&lt;=Dashboard!$K$28,"TIER 3","TIER 6"),IF(R271&gt;Dashboard!$J$29,IF(R271&lt;=Dashboard!$K$29,"TIER 4","TIER 6"),IF(R271&gt;Dashboard!$J$30,IF(R271&lt;=Dashboard!$K$30,"TIER 5","TIER 6"),IF(R271&gt;Dashboard!$J$31,IF(R271&lt;=Dashboard!$K$31,"TIER 6","TIER 6"),"TIER 6")))))))</f>
        <v>TIER 1</v>
      </c>
      <c r="T271" s="14">
        <f>$R271*Dashboard!$K$37</f>
        <v>202173.28033205844</v>
      </c>
      <c r="U271" s="14">
        <f>$R271*Dashboard!$K$38</f>
        <v>303259.92049808765</v>
      </c>
      <c r="V271" s="14">
        <f>$R271*Dashboard!$K$39</f>
        <v>505433.20083014609</v>
      </c>
      <c r="W271" s="14">
        <f>$R271*Dashboard!$K$40</f>
        <v>1010866.4016602922</v>
      </c>
    </row>
    <row r="272" spans="3:23" x14ac:dyDescent="0.55000000000000004">
      <c r="C272" s="1" t="s">
        <v>571</v>
      </c>
      <c r="D272" s="1" t="s">
        <v>180</v>
      </c>
      <c r="E272" s="14">
        <v>350464</v>
      </c>
      <c r="F272" s="14">
        <v>1424228</v>
      </c>
      <c r="G272" s="14">
        <v>1774692</v>
      </c>
      <c r="H272" s="14">
        <f>E272*(1+Dashboard!$K$19)^(Dashboard!$J$36-2011)</f>
        <v>410624.433303578</v>
      </c>
      <c r="I272" s="14">
        <f>F272*(1+Dashboard!$K$20)^(Dashboard!$J$36-2011)</f>
        <v>1485029.8510578177</v>
      </c>
      <c r="J272" s="14">
        <f>G272*(1+Dashboard!$K$18)^(Dashboard!$J$36-2011)</f>
        <v>1921737.132624509</v>
      </c>
      <c r="K272" s="1" t="str">
        <f>IF(J272&gt;Dashboard!$I$26,"Metro",IF(J272&gt;Dashboard!$H$26,IF(J272&lt;=Dashboard!$I$26,"TIER 1","TIER 6"),IF(J272&gt;Dashboard!$H$27,IF(J272&lt;=Dashboard!$I$27,"TIER 2","TIER 6"),IF(J272&gt;Dashboard!$H$28,IF(J272&lt;=Dashboard!$I$28,"TIER 3","TIER 6"),IF(J272&gt;Dashboard!$H$29,IF(J272&lt;=Dashboard!$I$29,"TIER 4","TIER 6"),IF(J272&gt;Dashboard!$H$30,IF(J272&lt;=Dashboard!$I$30,"TIER 5","TIER 6"),IF(J272&gt;Dashboard!$H$31,IF(J272&lt;=Dashboard!$I$31,"TIER 6","TIER 6"),"TIER 6")))))))</f>
        <v>TIER 1</v>
      </c>
      <c r="L272" s="14">
        <f>$J272*Dashboard!$J$37</f>
        <v>96086.856631225455</v>
      </c>
      <c r="M272" s="14">
        <f>$J272*Dashboard!$J$38</f>
        <v>146052.02207946268</v>
      </c>
      <c r="N272" s="14">
        <f>$J272*Dashboard!$J$39</f>
        <v>576521.13978735264</v>
      </c>
      <c r="O272" s="14">
        <f>$J272*Dashboard!$J$40</f>
        <v>1103077.1141264683</v>
      </c>
      <c r="P272" s="14">
        <f>H272*(1+Dashboard!$L$19)^(Dashboard!$K$36-2019)</f>
        <v>453362.55413535924</v>
      </c>
      <c r="Q272" s="14">
        <f>I272*(1+Dashboard!$L$20)^(Dashboard!$K$36-2019)</f>
        <v>1520725.5837787082</v>
      </c>
      <c r="R272" s="14">
        <f>J272*(1+Dashboard!$L$18)^(Dashboard!$K$36-2019)</f>
        <v>2019765.0400387153</v>
      </c>
      <c r="S272" s="1" t="str">
        <f>IF(R272&gt;Dashboard!$K$26,"Metro",IF(R272&gt;Dashboard!$J$26,IF(R272&lt;=Dashboard!$K$26,"TIER 1","TIER 6"),IF(R272&gt;Dashboard!$J$27,IF(R272&lt;=Dashboard!$K$27,"TIER 2","TIER 6"),IF(R272&gt;Dashboard!$J$28,IF(R272&lt;=Dashboard!$K$28,"TIER 3","TIER 6"),IF(R272&gt;Dashboard!$J$29,IF(R272&lt;=Dashboard!$K$29,"TIER 4","TIER 6"),IF(R272&gt;Dashboard!$J$30,IF(R272&lt;=Dashboard!$K$30,"TIER 5","TIER 6"),IF(R272&gt;Dashboard!$J$31,IF(R272&lt;=Dashboard!$K$31,"TIER 6","TIER 6"),"TIER 6")))))))</f>
        <v>TIER 1</v>
      </c>
      <c r="T272" s="14">
        <f>$R272*Dashboard!$K$37</f>
        <v>201976.50400387155</v>
      </c>
      <c r="U272" s="14">
        <f>$R272*Dashboard!$K$38</f>
        <v>302964.75600580731</v>
      </c>
      <c r="V272" s="14">
        <f>$R272*Dashboard!$K$39</f>
        <v>504941.26000967884</v>
      </c>
      <c r="W272" s="14">
        <f>$R272*Dashboard!$K$40</f>
        <v>1009882.5200193577</v>
      </c>
    </row>
    <row r="273" spans="3:23" x14ac:dyDescent="0.55000000000000004">
      <c r="C273" s="1" t="s">
        <v>611</v>
      </c>
      <c r="D273" s="1" t="s">
        <v>203</v>
      </c>
      <c r="E273" s="14">
        <v>268142</v>
      </c>
      <c r="F273" s="14">
        <v>1506338</v>
      </c>
      <c r="G273" s="14">
        <v>1774480</v>
      </c>
      <c r="H273" s="14">
        <f>E273*(1+Dashboard!$K$19)^(Dashboard!$J$36-2011)</f>
        <v>314171.08974070946</v>
      </c>
      <c r="I273" s="14">
        <f>F273*(1+Dashboard!$K$20)^(Dashboard!$J$36-2011)</f>
        <v>1570645.2167649639</v>
      </c>
      <c r="J273" s="14">
        <f>G273*(1+Dashboard!$K$18)^(Dashboard!$J$36-2011)</f>
        <v>1921507.5670029158</v>
      </c>
      <c r="K273" s="1" t="str">
        <f>IF(J273&gt;Dashboard!$I$26,"Metro",IF(J273&gt;Dashboard!$H$26,IF(J273&lt;=Dashboard!$I$26,"TIER 1","TIER 6"),IF(J273&gt;Dashboard!$H$27,IF(J273&lt;=Dashboard!$I$27,"TIER 2","TIER 6"),IF(J273&gt;Dashboard!$H$28,IF(J273&lt;=Dashboard!$I$28,"TIER 3","TIER 6"),IF(J273&gt;Dashboard!$H$29,IF(J273&lt;=Dashboard!$I$29,"TIER 4","TIER 6"),IF(J273&gt;Dashboard!$H$30,IF(J273&lt;=Dashboard!$I$30,"TIER 5","TIER 6"),IF(J273&gt;Dashboard!$H$31,IF(J273&lt;=Dashboard!$I$31,"TIER 6","TIER 6"),"TIER 6")))))))</f>
        <v>TIER 1</v>
      </c>
      <c r="L273" s="14">
        <f>$J273*Dashboard!$J$37</f>
        <v>96075.378350145795</v>
      </c>
      <c r="M273" s="14">
        <f>$J273*Dashboard!$J$38</f>
        <v>146034.57509222158</v>
      </c>
      <c r="N273" s="14">
        <f>$J273*Dashboard!$J$39</f>
        <v>576452.27010087471</v>
      </c>
      <c r="O273" s="14">
        <f>$J273*Dashboard!$J$40</f>
        <v>1102945.3434596737</v>
      </c>
      <c r="P273" s="14">
        <f>H273*(1+Dashboard!$L$19)^(Dashboard!$K$36-2019)</f>
        <v>346870.26910314179</v>
      </c>
      <c r="Q273" s="14">
        <f>I273*(1+Dashboard!$L$20)^(Dashboard!$K$36-2019)</f>
        <v>1608398.8900780296</v>
      </c>
      <c r="R273" s="14">
        <f>J273*(1+Dashboard!$L$18)^(Dashboard!$K$36-2019)</f>
        <v>2019523.7642632634</v>
      </c>
      <c r="S273" s="1" t="str">
        <f>IF(R273&gt;Dashboard!$K$26,"Metro",IF(R273&gt;Dashboard!$J$26,IF(R273&lt;=Dashboard!$K$26,"TIER 1","TIER 6"),IF(R273&gt;Dashboard!$J$27,IF(R273&lt;=Dashboard!$K$27,"TIER 2","TIER 6"),IF(R273&gt;Dashboard!$J$28,IF(R273&lt;=Dashboard!$K$28,"TIER 3","TIER 6"),IF(R273&gt;Dashboard!$J$29,IF(R273&lt;=Dashboard!$K$29,"TIER 4","TIER 6"),IF(R273&gt;Dashboard!$J$30,IF(R273&lt;=Dashboard!$K$30,"TIER 5","TIER 6"),IF(R273&gt;Dashboard!$J$31,IF(R273&lt;=Dashboard!$K$31,"TIER 6","TIER 6"),"TIER 6")))))))</f>
        <v>TIER 1</v>
      </c>
      <c r="T273" s="14">
        <f>$R273*Dashboard!$K$37</f>
        <v>201952.37642632634</v>
      </c>
      <c r="U273" s="14">
        <f>$R273*Dashboard!$K$38</f>
        <v>302928.56463948952</v>
      </c>
      <c r="V273" s="14">
        <f>$R273*Dashboard!$K$39</f>
        <v>504880.94106581586</v>
      </c>
      <c r="W273" s="14">
        <f>$R273*Dashboard!$K$40</f>
        <v>1009761.8821316317</v>
      </c>
    </row>
    <row r="274" spans="3:23" x14ac:dyDescent="0.55000000000000004">
      <c r="C274" s="1" t="s">
        <v>443</v>
      </c>
      <c r="D274" s="1" t="s">
        <v>449</v>
      </c>
      <c r="E274" s="14">
        <v>399016</v>
      </c>
      <c r="F274" s="14">
        <v>1363359</v>
      </c>
      <c r="G274" s="14">
        <v>1762375</v>
      </c>
      <c r="H274" s="14">
        <f>E274*(1+Dashboard!$K$19)^(Dashboard!$J$36-2011)</f>
        <v>467510.83956999995</v>
      </c>
      <c r="I274" s="14">
        <f>F274*(1+Dashboard!$K$20)^(Dashboard!$J$36-2011)</f>
        <v>1421562.2868728428</v>
      </c>
      <c r="J274" s="14">
        <f>G274*(1+Dashboard!$K$18)^(Dashboard!$J$36-2011)</f>
        <v>1908399.5865812879</v>
      </c>
      <c r="K274" s="1" t="str">
        <f>IF(J274&gt;Dashboard!$I$26,"Metro",IF(J274&gt;Dashboard!$H$26,IF(J274&lt;=Dashboard!$I$26,"TIER 1","TIER 6"),IF(J274&gt;Dashboard!$H$27,IF(J274&lt;=Dashboard!$I$27,"TIER 2","TIER 6"),IF(J274&gt;Dashboard!$H$28,IF(J274&lt;=Dashboard!$I$28,"TIER 3","TIER 6"),IF(J274&gt;Dashboard!$H$29,IF(J274&lt;=Dashboard!$I$29,"TIER 4","TIER 6"),IF(J274&gt;Dashboard!$H$30,IF(J274&lt;=Dashboard!$I$30,"TIER 5","TIER 6"),IF(J274&gt;Dashboard!$H$31,IF(J274&lt;=Dashboard!$I$31,"TIER 6","TIER 6"),"TIER 6")))))))</f>
        <v>TIER 1</v>
      </c>
      <c r="L274" s="14">
        <f>$J274*Dashboard!$J$37</f>
        <v>95419.979329064401</v>
      </c>
      <c r="M274" s="14">
        <f>$J274*Dashboard!$J$38</f>
        <v>145038.36858017786</v>
      </c>
      <c r="N274" s="14">
        <f>$J274*Dashboard!$J$39</f>
        <v>572519.87597438635</v>
      </c>
      <c r="O274" s="14">
        <f>$J274*Dashboard!$J$40</f>
        <v>1095421.3626976593</v>
      </c>
      <c r="P274" s="14">
        <f>H274*(1+Dashboard!$L$19)^(Dashboard!$K$36-2019)</f>
        <v>516169.74325715192</v>
      </c>
      <c r="Q274" s="14">
        <f>I274*(1+Dashboard!$L$20)^(Dashboard!$K$36-2019)</f>
        <v>1455732.4467535787</v>
      </c>
      <c r="R274" s="14">
        <f>J274*(1+Dashboard!$L$18)^(Dashboard!$K$36-2019)</f>
        <v>2005747.1451036185</v>
      </c>
      <c r="S274" s="1" t="str">
        <f>IF(R274&gt;Dashboard!$K$26,"Metro",IF(R274&gt;Dashboard!$J$26,IF(R274&lt;=Dashboard!$K$26,"TIER 1","TIER 6"),IF(R274&gt;Dashboard!$J$27,IF(R274&lt;=Dashboard!$K$27,"TIER 2","TIER 6"),IF(R274&gt;Dashboard!$J$28,IF(R274&lt;=Dashboard!$K$28,"TIER 3","TIER 6"),IF(R274&gt;Dashboard!$J$29,IF(R274&lt;=Dashboard!$K$29,"TIER 4","TIER 6"),IF(R274&gt;Dashboard!$J$30,IF(R274&lt;=Dashboard!$K$30,"TIER 5","TIER 6"),IF(R274&gt;Dashboard!$J$31,IF(R274&lt;=Dashboard!$K$31,"TIER 6","TIER 6"),"TIER 6")))))))</f>
        <v>TIER 1</v>
      </c>
      <c r="T274" s="14">
        <f>$R274*Dashboard!$K$37</f>
        <v>200574.71451036187</v>
      </c>
      <c r="U274" s="14">
        <f>$R274*Dashboard!$K$38</f>
        <v>300862.07176554279</v>
      </c>
      <c r="V274" s="14">
        <f>$R274*Dashboard!$K$39</f>
        <v>501436.78627590463</v>
      </c>
      <c r="W274" s="14">
        <f>$R274*Dashboard!$K$40</f>
        <v>1002873.5725518093</v>
      </c>
    </row>
    <row r="275" spans="3:23" x14ac:dyDescent="0.55000000000000004">
      <c r="C275" s="1" t="s">
        <v>294</v>
      </c>
      <c r="D275" s="1" t="s">
        <v>300</v>
      </c>
      <c r="E275" s="14">
        <v>145333</v>
      </c>
      <c r="F275" s="14">
        <v>1615072</v>
      </c>
      <c r="G275" s="14">
        <v>1760405</v>
      </c>
      <c r="H275" s="14">
        <f>E275*(1+Dashboard!$K$19)^(Dashboard!$J$36-2011)</f>
        <v>170280.77281920225</v>
      </c>
      <c r="I275" s="14">
        <f>F275*(1+Dashboard!$K$20)^(Dashboard!$J$36-2011)</f>
        <v>1684021.190151894</v>
      </c>
      <c r="J275" s="14">
        <f>G275*(1+Dashboard!$K$18)^(Dashboard!$J$36-2011)</f>
        <v>1906266.3588712006</v>
      </c>
      <c r="K275" s="1" t="str">
        <f>IF(J275&gt;Dashboard!$I$26,"Metro",IF(J275&gt;Dashboard!$H$26,IF(J275&lt;=Dashboard!$I$26,"TIER 1","TIER 6"),IF(J275&gt;Dashboard!$H$27,IF(J275&lt;=Dashboard!$I$27,"TIER 2","TIER 6"),IF(J275&gt;Dashboard!$H$28,IF(J275&lt;=Dashboard!$I$28,"TIER 3","TIER 6"),IF(J275&gt;Dashboard!$H$29,IF(J275&lt;=Dashboard!$I$29,"TIER 4","TIER 6"),IF(J275&gt;Dashboard!$H$30,IF(J275&lt;=Dashboard!$I$30,"TIER 5","TIER 6"),IF(J275&gt;Dashboard!$H$31,IF(J275&lt;=Dashboard!$I$31,"TIER 6","TIER 6"),"TIER 6")))))))</f>
        <v>TIER 1</v>
      </c>
      <c r="L275" s="14">
        <f>$J275*Dashboard!$J$37</f>
        <v>95313.317943560032</v>
      </c>
      <c r="M275" s="14">
        <f>$J275*Dashboard!$J$38</f>
        <v>144876.24327421124</v>
      </c>
      <c r="N275" s="14">
        <f>$J275*Dashboard!$J$39</f>
        <v>571879.90766136011</v>
      </c>
      <c r="O275" s="14">
        <f>$J275*Dashboard!$J$40</f>
        <v>1094196.8899920692</v>
      </c>
      <c r="P275" s="14">
        <f>H275*(1+Dashboard!$L$19)^(Dashboard!$K$36-2019)</f>
        <v>188003.73242374155</v>
      </c>
      <c r="Q275" s="14">
        <f>I275*(1+Dashboard!$L$20)^(Dashboard!$K$36-2019)</f>
        <v>1724500.087096059</v>
      </c>
      <c r="R275" s="14">
        <f>J275*(1+Dashboard!$L$18)^(Dashboard!$K$36-2019)</f>
        <v>2003505.1013411649</v>
      </c>
      <c r="S275" s="1" t="str">
        <f>IF(R275&gt;Dashboard!$K$26,"Metro",IF(R275&gt;Dashboard!$J$26,IF(R275&lt;=Dashboard!$K$26,"TIER 1","TIER 6"),IF(R275&gt;Dashboard!$J$27,IF(R275&lt;=Dashboard!$K$27,"TIER 2","TIER 6"),IF(R275&gt;Dashboard!$J$28,IF(R275&lt;=Dashboard!$K$28,"TIER 3","TIER 6"),IF(R275&gt;Dashboard!$J$29,IF(R275&lt;=Dashboard!$K$29,"TIER 4","TIER 6"),IF(R275&gt;Dashboard!$J$30,IF(R275&lt;=Dashboard!$K$30,"TIER 5","TIER 6"),IF(R275&gt;Dashboard!$J$31,IF(R275&lt;=Dashboard!$K$31,"TIER 6","TIER 6"),"TIER 6")))))))</f>
        <v>TIER 1</v>
      </c>
      <c r="T275" s="14">
        <f>$R275*Dashboard!$K$37</f>
        <v>200350.51013411651</v>
      </c>
      <c r="U275" s="14">
        <f>$R275*Dashboard!$K$38</f>
        <v>300525.76520117471</v>
      </c>
      <c r="V275" s="14">
        <f>$R275*Dashboard!$K$39</f>
        <v>500876.27533529123</v>
      </c>
      <c r="W275" s="14">
        <f>$R275*Dashboard!$K$40</f>
        <v>1001752.5506705825</v>
      </c>
    </row>
    <row r="276" spans="3:23" x14ac:dyDescent="0.55000000000000004">
      <c r="C276" s="1" t="s">
        <v>341</v>
      </c>
      <c r="D276" s="1" t="s">
        <v>355</v>
      </c>
      <c r="E276" s="14">
        <v>496916</v>
      </c>
      <c r="F276" s="14">
        <v>1259352</v>
      </c>
      <c r="G276" s="14">
        <v>1756268</v>
      </c>
      <c r="H276" s="14">
        <f>E276*(1+Dashboard!$K$19)^(Dashboard!$J$36-2011)</f>
        <v>582216.29297012172</v>
      </c>
      <c r="I276" s="14">
        <f>F276*(1+Dashboard!$K$20)^(Dashboard!$J$36-2011)</f>
        <v>1313115.1142860306</v>
      </c>
      <c r="J276" s="14">
        <f>G276*(1+Dashboard!$K$18)^(Dashboard!$J$36-2011)</f>
        <v>1901786.5806800171</v>
      </c>
      <c r="K276" s="1" t="str">
        <f>IF(J276&gt;Dashboard!$I$26,"Metro",IF(J276&gt;Dashboard!$H$26,IF(J276&lt;=Dashboard!$I$26,"TIER 1","TIER 6"),IF(J276&gt;Dashboard!$H$27,IF(J276&lt;=Dashboard!$I$27,"TIER 2","TIER 6"),IF(J276&gt;Dashboard!$H$28,IF(J276&lt;=Dashboard!$I$28,"TIER 3","TIER 6"),IF(J276&gt;Dashboard!$H$29,IF(J276&lt;=Dashboard!$I$29,"TIER 4","TIER 6"),IF(J276&gt;Dashboard!$H$30,IF(J276&lt;=Dashboard!$I$30,"TIER 5","TIER 6"),IF(J276&gt;Dashboard!$H$31,IF(J276&lt;=Dashboard!$I$31,"TIER 6","TIER 6"),"TIER 6")))))))</f>
        <v>TIER 1</v>
      </c>
      <c r="L276" s="14">
        <f>$J276*Dashboard!$J$37</f>
        <v>95089.329034000868</v>
      </c>
      <c r="M276" s="14">
        <f>$J276*Dashboard!$J$38</f>
        <v>144535.7801316813</v>
      </c>
      <c r="N276" s="14">
        <f>$J276*Dashboard!$J$39</f>
        <v>570535.97420400509</v>
      </c>
      <c r="O276" s="14">
        <f>$J276*Dashboard!$J$40</f>
        <v>1091625.4973103299</v>
      </c>
      <c r="P276" s="14">
        <f>H276*(1+Dashboard!$L$19)^(Dashboard!$K$36-2019)</f>
        <v>642813.83237857849</v>
      </c>
      <c r="Q276" s="14">
        <f>I276*(1+Dashboard!$L$20)^(Dashboard!$K$36-2019)</f>
        <v>1344678.524353463</v>
      </c>
      <c r="R276" s="14">
        <f>J276*(1+Dashboard!$L$18)^(Dashboard!$K$36-2019)</f>
        <v>1998796.8094400123</v>
      </c>
      <c r="S276" s="1" t="str">
        <f>IF(R276&gt;Dashboard!$K$26,"Metro",IF(R276&gt;Dashboard!$J$26,IF(R276&lt;=Dashboard!$K$26,"TIER 1","TIER 6"),IF(R276&gt;Dashboard!$J$27,IF(R276&lt;=Dashboard!$K$27,"TIER 2","TIER 6"),IF(R276&gt;Dashboard!$J$28,IF(R276&lt;=Dashboard!$K$28,"TIER 3","TIER 6"),IF(R276&gt;Dashboard!$J$29,IF(R276&lt;=Dashboard!$K$29,"TIER 4","TIER 6"),IF(R276&gt;Dashboard!$J$30,IF(R276&lt;=Dashboard!$K$30,"TIER 5","TIER 6"),IF(R276&gt;Dashboard!$J$31,IF(R276&lt;=Dashboard!$K$31,"TIER 6","TIER 6"),"TIER 6")))))))</f>
        <v>TIER 1</v>
      </c>
      <c r="T276" s="14">
        <f>$R276*Dashboard!$K$37</f>
        <v>199879.68094400124</v>
      </c>
      <c r="U276" s="14">
        <f>$R276*Dashboard!$K$38</f>
        <v>299819.52141600184</v>
      </c>
      <c r="V276" s="14">
        <f>$R276*Dashboard!$K$39</f>
        <v>499699.20236000308</v>
      </c>
      <c r="W276" s="14">
        <f>$R276*Dashboard!$K$40</f>
        <v>999398.40472000616</v>
      </c>
    </row>
    <row r="277" spans="3:23" x14ac:dyDescent="0.55000000000000004">
      <c r="C277" s="1" t="s">
        <v>417</v>
      </c>
      <c r="D277" s="1" t="s">
        <v>97</v>
      </c>
      <c r="E277" s="14">
        <v>623727</v>
      </c>
      <c r="F277" s="14">
        <v>1129026</v>
      </c>
      <c r="G277" s="14">
        <v>1752753</v>
      </c>
      <c r="H277" s="14">
        <f>E277*(1+Dashboard!$K$19)^(Dashboard!$J$36-2011)</f>
        <v>730795.59073440009</v>
      </c>
      <c r="I277" s="14">
        <f>F277*(1+Dashboard!$K$20)^(Dashboard!$J$36-2011)</f>
        <v>1177225.3548030257</v>
      </c>
      <c r="J277" s="14">
        <f>G277*(1+Dashboard!$K$18)^(Dashboard!$J$36-2011)</f>
        <v>1897980.3393597344</v>
      </c>
      <c r="K277" s="1" t="str">
        <f>IF(J277&gt;Dashboard!$I$26,"Metro",IF(J277&gt;Dashboard!$H$26,IF(J277&lt;=Dashboard!$I$26,"TIER 1","TIER 6"),IF(J277&gt;Dashboard!$H$27,IF(J277&lt;=Dashboard!$I$27,"TIER 2","TIER 6"),IF(J277&gt;Dashboard!$H$28,IF(J277&lt;=Dashboard!$I$28,"TIER 3","TIER 6"),IF(J277&gt;Dashboard!$H$29,IF(J277&lt;=Dashboard!$I$29,"TIER 4","TIER 6"),IF(J277&gt;Dashboard!$H$30,IF(J277&lt;=Dashboard!$I$30,"TIER 5","TIER 6"),IF(J277&gt;Dashboard!$H$31,IF(J277&lt;=Dashboard!$I$31,"TIER 6","TIER 6"),"TIER 6")))))))</f>
        <v>TIER 1</v>
      </c>
      <c r="L277" s="14">
        <f>$J277*Dashboard!$J$37</f>
        <v>94899.016967986725</v>
      </c>
      <c r="M277" s="14">
        <f>$J277*Dashboard!$J$38</f>
        <v>144246.50579133982</v>
      </c>
      <c r="N277" s="14">
        <f>$J277*Dashboard!$J$39</f>
        <v>569394.10180792026</v>
      </c>
      <c r="O277" s="14">
        <f>$J277*Dashboard!$J$40</f>
        <v>1089440.7147924877</v>
      </c>
      <c r="P277" s="14">
        <f>H277*(1+Dashboard!$L$19)^(Dashboard!$K$36-2019)</f>
        <v>806857.38279305492</v>
      </c>
      <c r="Q277" s="14">
        <f>I277*(1+Dashboard!$L$20)^(Dashboard!$K$36-2019)</f>
        <v>1205522.3762988369</v>
      </c>
      <c r="R277" s="14">
        <f>J277*(1+Dashboard!$L$18)^(Dashboard!$K$36-2019)</f>
        <v>1994796.4115592893</v>
      </c>
      <c r="S277" s="1" t="str">
        <f>IF(R277&gt;Dashboard!$K$26,"Metro",IF(R277&gt;Dashboard!$J$26,IF(R277&lt;=Dashboard!$K$26,"TIER 1","TIER 6"),IF(R277&gt;Dashboard!$J$27,IF(R277&lt;=Dashboard!$K$27,"TIER 2","TIER 6"),IF(R277&gt;Dashboard!$J$28,IF(R277&lt;=Dashboard!$K$28,"TIER 3","TIER 6"),IF(R277&gt;Dashboard!$J$29,IF(R277&lt;=Dashboard!$K$29,"TIER 4","TIER 6"),IF(R277&gt;Dashboard!$J$30,IF(R277&lt;=Dashboard!$K$30,"TIER 5","TIER 6"),IF(R277&gt;Dashboard!$J$31,IF(R277&lt;=Dashboard!$K$31,"TIER 6","TIER 6"),"TIER 6")))))))</f>
        <v>TIER 1</v>
      </c>
      <c r="T277" s="14">
        <f>$R277*Dashboard!$K$37</f>
        <v>199479.64115592896</v>
      </c>
      <c r="U277" s="14">
        <f>$R277*Dashboard!$K$38</f>
        <v>299219.46173389337</v>
      </c>
      <c r="V277" s="14">
        <f>$R277*Dashboard!$K$39</f>
        <v>498699.10288982233</v>
      </c>
      <c r="W277" s="14">
        <f>$R277*Dashboard!$K$40</f>
        <v>997398.20577964466</v>
      </c>
    </row>
    <row r="278" spans="3:23" x14ac:dyDescent="0.55000000000000004">
      <c r="C278" s="1" t="s">
        <v>588</v>
      </c>
      <c r="D278" s="1" t="s">
        <v>81</v>
      </c>
      <c r="E278" s="14">
        <v>876802</v>
      </c>
      <c r="F278" s="14">
        <v>873374</v>
      </c>
      <c r="G278" s="14">
        <v>1750176</v>
      </c>
      <c r="H278" s="14">
        <f>E278*(1+Dashboard!$K$19)^(Dashboard!$J$36-2011)</f>
        <v>1027313.2885815484</v>
      </c>
      <c r="I278" s="14">
        <f>F278*(1+Dashboard!$K$20)^(Dashboard!$J$36-2011)</f>
        <v>910659.29130572523</v>
      </c>
      <c r="J278" s="14">
        <f>G278*(1+Dashboard!$K$18)^(Dashboard!$J$36-2011)</f>
        <v>1895189.817629331</v>
      </c>
      <c r="K278" s="1" t="str">
        <f>IF(J278&gt;Dashboard!$I$26,"Metro",IF(J278&gt;Dashboard!$H$26,IF(J278&lt;=Dashboard!$I$26,"TIER 1","TIER 6"),IF(J278&gt;Dashboard!$H$27,IF(J278&lt;=Dashboard!$I$27,"TIER 2","TIER 6"),IF(J278&gt;Dashboard!$H$28,IF(J278&lt;=Dashboard!$I$28,"TIER 3","TIER 6"),IF(J278&gt;Dashboard!$H$29,IF(J278&lt;=Dashboard!$I$29,"TIER 4","TIER 6"),IF(J278&gt;Dashboard!$H$30,IF(J278&lt;=Dashboard!$I$30,"TIER 5","TIER 6"),IF(J278&gt;Dashboard!$H$31,IF(J278&lt;=Dashboard!$I$31,"TIER 6","TIER 6"),"TIER 6")))))))</f>
        <v>TIER 1</v>
      </c>
      <c r="L278" s="14">
        <f>$J278*Dashboard!$J$37</f>
        <v>94759.490881466554</v>
      </c>
      <c r="M278" s="14">
        <f>$J278*Dashboard!$J$38</f>
        <v>144034.42613982916</v>
      </c>
      <c r="N278" s="14">
        <f>$J278*Dashboard!$J$39</f>
        <v>568556.94528879924</v>
      </c>
      <c r="O278" s="14">
        <f>$J278*Dashboard!$J$40</f>
        <v>1087838.955319236</v>
      </c>
      <c r="P278" s="14">
        <f>H278*(1+Dashboard!$L$19)^(Dashboard!$K$36-2019)</f>
        <v>1134236.8807951494</v>
      </c>
      <c r="Q278" s="14">
        <f>I278*(1+Dashboard!$L$20)^(Dashboard!$K$36-2019)</f>
        <v>932548.85173381341</v>
      </c>
      <c r="R278" s="14">
        <f>J278*(1+Dashboard!$L$18)^(Dashboard!$K$36-2019)</f>
        <v>1991863.5451756129</v>
      </c>
      <c r="S278" s="1" t="str">
        <f>IF(R278&gt;Dashboard!$K$26,"Metro",IF(R278&gt;Dashboard!$J$26,IF(R278&lt;=Dashboard!$K$26,"TIER 1","TIER 6"),IF(R278&gt;Dashboard!$J$27,IF(R278&lt;=Dashboard!$K$27,"TIER 2","TIER 6"),IF(R278&gt;Dashboard!$J$28,IF(R278&lt;=Dashboard!$K$28,"TIER 3","TIER 6"),IF(R278&gt;Dashboard!$J$29,IF(R278&lt;=Dashboard!$K$29,"TIER 4","TIER 6"),IF(R278&gt;Dashboard!$J$30,IF(R278&lt;=Dashboard!$K$30,"TIER 5","TIER 6"),IF(R278&gt;Dashboard!$J$31,IF(R278&lt;=Dashboard!$K$31,"TIER 6","TIER 6"),"TIER 6")))))))</f>
        <v>TIER 1</v>
      </c>
      <c r="T278" s="14">
        <f>$R278*Dashboard!$K$37</f>
        <v>199186.3545175613</v>
      </c>
      <c r="U278" s="14">
        <f>$R278*Dashboard!$K$38</f>
        <v>298779.5317763419</v>
      </c>
      <c r="V278" s="14">
        <f>$R278*Dashboard!$K$39</f>
        <v>497965.88629390323</v>
      </c>
      <c r="W278" s="14">
        <f>$R278*Dashboard!$K$40</f>
        <v>995931.77258780645</v>
      </c>
    </row>
    <row r="279" spans="3:23" x14ac:dyDescent="0.55000000000000004">
      <c r="C279" s="1" t="s">
        <v>358</v>
      </c>
      <c r="D279" s="1" t="s">
        <v>104</v>
      </c>
      <c r="E279" s="14">
        <v>553488</v>
      </c>
      <c r="F279" s="14">
        <v>1190443</v>
      </c>
      <c r="G279" s="14">
        <v>1743931</v>
      </c>
      <c r="H279" s="14">
        <f>E279*(1+Dashboard!$K$19)^(Dashboard!$J$36-2011)</f>
        <v>648499.40747218195</v>
      </c>
      <c r="I279" s="14">
        <f>F279*(1+Dashboard!$K$20)^(Dashboard!$J$36-2011)</f>
        <v>1241264.313707371</v>
      </c>
      <c r="J279" s="14">
        <f>G279*(1+Dashboard!$K$18)^(Dashboard!$J$36-2011)</f>
        <v>1888427.3775026836</v>
      </c>
      <c r="K279" s="1" t="str">
        <f>IF(J279&gt;Dashboard!$I$26,"Metro",IF(J279&gt;Dashboard!$H$26,IF(J279&lt;=Dashboard!$I$26,"TIER 1","TIER 6"),IF(J279&gt;Dashboard!$H$27,IF(J279&lt;=Dashboard!$I$27,"TIER 2","TIER 6"),IF(J279&gt;Dashboard!$H$28,IF(J279&lt;=Dashboard!$I$28,"TIER 3","TIER 6"),IF(J279&gt;Dashboard!$H$29,IF(J279&lt;=Dashboard!$I$29,"TIER 4","TIER 6"),IF(J279&gt;Dashboard!$H$30,IF(J279&lt;=Dashboard!$I$30,"TIER 5","TIER 6"),IF(J279&gt;Dashboard!$H$31,IF(J279&lt;=Dashboard!$I$31,"TIER 6","TIER 6"),"TIER 6")))))))</f>
        <v>TIER 1</v>
      </c>
      <c r="L279" s="14">
        <f>$J279*Dashboard!$J$37</f>
        <v>94421.368875134183</v>
      </c>
      <c r="M279" s="14">
        <f>$J279*Dashboard!$J$38</f>
        <v>143520.48069020396</v>
      </c>
      <c r="N279" s="14">
        <f>$J279*Dashboard!$J$39</f>
        <v>566528.21325080504</v>
      </c>
      <c r="O279" s="14">
        <f>$J279*Dashboard!$J$40</f>
        <v>1083957.3146865405</v>
      </c>
      <c r="P279" s="14">
        <f>H279*(1+Dashboard!$L$19)^(Dashboard!$K$36-2019)</f>
        <v>715995.74667661078</v>
      </c>
      <c r="Q279" s="14">
        <f>I279*(1+Dashboard!$L$20)^(Dashboard!$K$36-2019)</f>
        <v>1271100.6426852138</v>
      </c>
      <c r="R279" s="14">
        <f>J279*(1+Dashboard!$L$18)^(Dashboard!$K$36-2019)</f>
        <v>1984756.1526393068</v>
      </c>
      <c r="S279" s="1" t="str">
        <f>IF(R279&gt;Dashboard!$K$26,"Metro",IF(R279&gt;Dashboard!$J$26,IF(R279&lt;=Dashboard!$K$26,"TIER 1","TIER 6"),IF(R279&gt;Dashboard!$J$27,IF(R279&lt;=Dashboard!$K$27,"TIER 2","TIER 6"),IF(R279&gt;Dashboard!$J$28,IF(R279&lt;=Dashboard!$K$28,"TIER 3","TIER 6"),IF(R279&gt;Dashboard!$J$29,IF(R279&lt;=Dashboard!$K$29,"TIER 4","TIER 6"),IF(R279&gt;Dashboard!$J$30,IF(R279&lt;=Dashboard!$K$30,"TIER 5","TIER 6"),IF(R279&gt;Dashboard!$J$31,IF(R279&lt;=Dashboard!$K$31,"TIER 6","TIER 6"),"TIER 6")))))))</f>
        <v>TIER 1</v>
      </c>
      <c r="T279" s="14">
        <f>$R279*Dashboard!$K$37</f>
        <v>198475.6152639307</v>
      </c>
      <c r="U279" s="14">
        <f>$R279*Dashboard!$K$38</f>
        <v>297713.42289589602</v>
      </c>
      <c r="V279" s="14">
        <f>$R279*Dashboard!$K$39</f>
        <v>496189.03815982671</v>
      </c>
      <c r="W279" s="14">
        <f>$R279*Dashboard!$K$40</f>
        <v>992378.07631965342</v>
      </c>
    </row>
    <row r="280" spans="3:23" x14ac:dyDescent="0.55000000000000004">
      <c r="C280" s="1" t="s">
        <v>269</v>
      </c>
      <c r="D280" s="1" t="s">
        <v>273</v>
      </c>
      <c r="E280" s="14">
        <v>315464</v>
      </c>
      <c r="F280" s="14">
        <v>1421153</v>
      </c>
      <c r="G280" s="14">
        <v>1736617</v>
      </c>
      <c r="H280" s="14">
        <f>E280*(1+Dashboard!$K$19)^(Dashboard!$J$36-2011)</f>
        <v>369616.35496849869</v>
      </c>
      <c r="I280" s="14">
        <f>F280*(1+Dashboard!$K$20)^(Dashboard!$J$36-2011)</f>
        <v>1481823.5759445613</v>
      </c>
      <c r="J280" s="14">
        <f>G280*(1+Dashboard!$K$18)^(Dashboard!$J$36-2011)</f>
        <v>1880507.3635577199</v>
      </c>
      <c r="K280" s="1" t="str">
        <f>IF(J280&gt;Dashboard!$I$26,"Metro",IF(J280&gt;Dashboard!$H$26,IF(J280&lt;=Dashboard!$I$26,"TIER 1","TIER 6"),IF(J280&gt;Dashboard!$H$27,IF(J280&lt;=Dashboard!$I$27,"TIER 2","TIER 6"),IF(J280&gt;Dashboard!$H$28,IF(J280&lt;=Dashboard!$I$28,"TIER 3","TIER 6"),IF(J280&gt;Dashboard!$H$29,IF(J280&lt;=Dashboard!$I$29,"TIER 4","TIER 6"),IF(J280&gt;Dashboard!$H$30,IF(J280&lt;=Dashboard!$I$30,"TIER 5","TIER 6"),IF(J280&gt;Dashboard!$H$31,IF(J280&lt;=Dashboard!$I$31,"TIER 6","TIER 6"),"TIER 6")))))))</f>
        <v>TIER 1</v>
      </c>
      <c r="L280" s="14">
        <f>$J280*Dashboard!$J$37</f>
        <v>94025.368177886005</v>
      </c>
      <c r="M280" s="14">
        <f>$J280*Dashboard!$J$38</f>
        <v>142918.55963038671</v>
      </c>
      <c r="N280" s="14">
        <f>$J280*Dashboard!$J$39</f>
        <v>564152.20906731591</v>
      </c>
      <c r="O280" s="14">
        <f>$J280*Dashboard!$J$40</f>
        <v>1079411.2266821314</v>
      </c>
      <c r="P280" s="14">
        <f>H280*(1+Dashboard!$L$19)^(Dashboard!$K$36-2019)</f>
        <v>408086.32206947636</v>
      </c>
      <c r="Q280" s="14">
        <f>I280*(1+Dashboard!$L$20)^(Dashboard!$K$36-2019)</f>
        <v>1517442.2392790075</v>
      </c>
      <c r="R280" s="14">
        <f>J280*(1+Dashboard!$L$18)^(Dashboard!$K$36-2019)</f>
        <v>1976432.1383862179</v>
      </c>
      <c r="S280" s="1" t="str">
        <f>IF(R280&gt;Dashboard!$K$26,"Metro",IF(R280&gt;Dashboard!$J$26,IF(R280&lt;=Dashboard!$K$26,"TIER 1","TIER 6"),IF(R280&gt;Dashboard!$J$27,IF(R280&lt;=Dashboard!$K$27,"TIER 2","TIER 6"),IF(R280&gt;Dashboard!$J$28,IF(R280&lt;=Dashboard!$K$28,"TIER 3","TIER 6"),IF(R280&gt;Dashboard!$J$29,IF(R280&lt;=Dashboard!$K$29,"TIER 4","TIER 6"),IF(R280&gt;Dashboard!$J$30,IF(R280&lt;=Dashboard!$K$30,"TIER 5","TIER 6"),IF(R280&gt;Dashboard!$J$31,IF(R280&lt;=Dashboard!$K$31,"TIER 6","TIER 6"),"TIER 6")))))))</f>
        <v>TIER 1</v>
      </c>
      <c r="T280" s="14">
        <f>$R280*Dashboard!$K$37</f>
        <v>197643.2138386218</v>
      </c>
      <c r="U280" s="14">
        <f>$R280*Dashboard!$K$38</f>
        <v>296464.82075793267</v>
      </c>
      <c r="V280" s="14">
        <f>$R280*Dashboard!$K$39</f>
        <v>494108.03459655447</v>
      </c>
      <c r="W280" s="14">
        <f>$R280*Dashboard!$K$40</f>
        <v>988216.06919310894</v>
      </c>
    </row>
    <row r="281" spans="3:23" x14ac:dyDescent="0.55000000000000004">
      <c r="C281" s="1" t="s">
        <v>396</v>
      </c>
      <c r="D281" s="1" t="s">
        <v>403</v>
      </c>
      <c r="E281" s="14">
        <v>275307</v>
      </c>
      <c r="F281" s="14">
        <v>1459188</v>
      </c>
      <c r="G281" s="14">
        <v>1734495</v>
      </c>
      <c r="H281" s="14">
        <f>E281*(1+Dashboard!$K$19)^(Dashboard!$J$36-2011)</f>
        <v>322566.02920559072</v>
      </c>
      <c r="I281" s="14">
        <f>F281*(1+Dashboard!$K$20)^(Dashboard!$J$36-2011)</f>
        <v>1521482.3316950339</v>
      </c>
      <c r="J281" s="14">
        <f>G281*(1+Dashboard!$K$18)^(Dashboard!$J$36-2011)</f>
        <v>1878209.541628377</v>
      </c>
      <c r="K281" s="1" t="str">
        <f>IF(J281&gt;Dashboard!$I$26,"Metro",IF(J281&gt;Dashboard!$H$26,IF(J281&lt;=Dashboard!$I$26,"TIER 1","TIER 6"),IF(J281&gt;Dashboard!$H$27,IF(J281&lt;=Dashboard!$I$27,"TIER 2","TIER 6"),IF(J281&gt;Dashboard!$H$28,IF(J281&lt;=Dashboard!$I$28,"TIER 3","TIER 6"),IF(J281&gt;Dashboard!$H$29,IF(J281&lt;=Dashboard!$I$29,"TIER 4","TIER 6"),IF(J281&gt;Dashboard!$H$30,IF(J281&lt;=Dashboard!$I$30,"TIER 5","TIER 6"),IF(J281&gt;Dashboard!$H$31,IF(J281&lt;=Dashboard!$I$31,"TIER 6","TIER 6"),"TIER 6")))))))</f>
        <v>TIER 1</v>
      </c>
      <c r="L281" s="14">
        <f>$J281*Dashboard!$J$37</f>
        <v>93910.477081418852</v>
      </c>
      <c r="M281" s="14">
        <f>$J281*Dashboard!$J$38</f>
        <v>142743.92516375665</v>
      </c>
      <c r="N281" s="14">
        <f>$J281*Dashboard!$J$39</f>
        <v>563462.86248851311</v>
      </c>
      <c r="O281" s="14">
        <f>$J281*Dashboard!$J$40</f>
        <v>1078092.2768946886</v>
      </c>
      <c r="P281" s="14">
        <f>H281*(1+Dashboard!$L$19)^(Dashboard!$K$36-2019)</f>
        <v>356138.96061034326</v>
      </c>
      <c r="Q281" s="14">
        <f>I281*(1+Dashboard!$L$20)^(Dashboard!$K$36-2019)</f>
        <v>1558054.2744159542</v>
      </c>
      <c r="R281" s="14">
        <f>J281*(1+Dashboard!$L$18)^(Dashboard!$K$36-2019)</f>
        <v>1974017.1044451385</v>
      </c>
      <c r="S281" s="1" t="str">
        <f>IF(R281&gt;Dashboard!$K$26,"Metro",IF(R281&gt;Dashboard!$J$26,IF(R281&lt;=Dashboard!$K$26,"TIER 1","TIER 6"),IF(R281&gt;Dashboard!$J$27,IF(R281&lt;=Dashboard!$K$27,"TIER 2","TIER 6"),IF(R281&gt;Dashboard!$J$28,IF(R281&lt;=Dashboard!$K$28,"TIER 3","TIER 6"),IF(R281&gt;Dashboard!$J$29,IF(R281&lt;=Dashboard!$K$29,"TIER 4","TIER 6"),IF(R281&gt;Dashboard!$J$30,IF(R281&lt;=Dashboard!$K$30,"TIER 5","TIER 6"),IF(R281&gt;Dashboard!$J$31,IF(R281&lt;=Dashboard!$K$31,"TIER 6","TIER 6"),"TIER 6")))))))</f>
        <v>TIER 1</v>
      </c>
      <c r="T281" s="14">
        <f>$R281*Dashboard!$K$37</f>
        <v>197401.71044451385</v>
      </c>
      <c r="U281" s="14">
        <f>$R281*Dashboard!$K$38</f>
        <v>296102.56566677074</v>
      </c>
      <c r="V281" s="14">
        <f>$R281*Dashboard!$K$39</f>
        <v>493504.27611128462</v>
      </c>
      <c r="W281" s="14">
        <f>$R281*Dashboard!$K$40</f>
        <v>987008.55222256924</v>
      </c>
    </row>
    <row r="282" spans="3:23" x14ac:dyDescent="0.55000000000000004">
      <c r="C282" s="1" t="s">
        <v>588</v>
      </c>
      <c r="D282" s="1" t="s">
        <v>595</v>
      </c>
      <c r="E282" s="14">
        <v>696125</v>
      </c>
      <c r="F282" s="14">
        <v>1030476</v>
      </c>
      <c r="G282" s="14">
        <v>1726601</v>
      </c>
      <c r="H282" s="14">
        <f>E282*(1+Dashboard!$K$19)^(Dashboard!$J$36-2011)</f>
        <v>815621.38660020207</v>
      </c>
      <c r="I282" s="14">
        <f>F282*(1+Dashboard!$K$20)^(Dashboard!$J$36-2011)</f>
        <v>1074468.1475147628</v>
      </c>
      <c r="J282" s="14">
        <f>G282*(1+Dashboard!$K$18)^(Dashboard!$J$36-2011)</f>
        <v>1869661.470794149</v>
      </c>
      <c r="K282" s="1" t="str">
        <f>IF(J282&gt;Dashboard!$I$26,"Metro",IF(J282&gt;Dashboard!$H$26,IF(J282&lt;=Dashboard!$I$26,"TIER 1","TIER 6"),IF(J282&gt;Dashboard!$H$27,IF(J282&lt;=Dashboard!$I$27,"TIER 2","TIER 6"),IF(J282&gt;Dashboard!$H$28,IF(J282&lt;=Dashboard!$I$28,"TIER 3","TIER 6"),IF(J282&gt;Dashboard!$H$29,IF(J282&lt;=Dashboard!$I$29,"TIER 4","TIER 6"),IF(J282&gt;Dashboard!$H$30,IF(J282&lt;=Dashboard!$I$30,"TIER 5","TIER 6"),IF(J282&gt;Dashboard!$H$31,IF(J282&lt;=Dashboard!$I$31,"TIER 6","TIER 6"),"TIER 6")))))))</f>
        <v>TIER 1</v>
      </c>
      <c r="L282" s="14">
        <f>$J282*Dashboard!$J$37</f>
        <v>93483.07353970746</v>
      </c>
      <c r="M282" s="14">
        <f>$J282*Dashboard!$J$38</f>
        <v>142094.27178035531</v>
      </c>
      <c r="N282" s="14">
        <f>$J282*Dashboard!$J$39</f>
        <v>560898.44123824465</v>
      </c>
      <c r="O282" s="14">
        <f>$J282*Dashboard!$J$40</f>
        <v>1073185.6842358417</v>
      </c>
      <c r="P282" s="14">
        <f>H282*(1+Dashboard!$L$19)^(Dashboard!$K$36-2019)</f>
        <v>900511.9156246488</v>
      </c>
      <c r="Q282" s="14">
        <f>I282*(1+Dashboard!$L$20)^(Dashboard!$K$36-2019)</f>
        <v>1100295.1891620921</v>
      </c>
      <c r="R282" s="14">
        <f>J282*(1+Dashboard!$L$18)^(Dashboard!$K$36-2019)</f>
        <v>1965032.9960893982</v>
      </c>
      <c r="S282" s="1" t="str">
        <f>IF(R282&gt;Dashboard!$K$26,"Metro",IF(R282&gt;Dashboard!$J$26,IF(R282&lt;=Dashboard!$K$26,"TIER 1","TIER 6"),IF(R282&gt;Dashboard!$J$27,IF(R282&lt;=Dashboard!$K$27,"TIER 2","TIER 6"),IF(R282&gt;Dashboard!$J$28,IF(R282&lt;=Dashboard!$K$28,"TIER 3","TIER 6"),IF(R282&gt;Dashboard!$J$29,IF(R282&lt;=Dashboard!$K$29,"TIER 4","TIER 6"),IF(R282&gt;Dashboard!$J$30,IF(R282&lt;=Dashboard!$K$30,"TIER 5","TIER 6"),IF(R282&gt;Dashboard!$J$31,IF(R282&lt;=Dashboard!$K$31,"TIER 6","TIER 6"),"TIER 6")))))))</f>
        <v>TIER 1</v>
      </c>
      <c r="T282" s="14">
        <f>$R282*Dashboard!$K$37</f>
        <v>196503.29960893982</v>
      </c>
      <c r="U282" s="14">
        <f>$R282*Dashboard!$K$38</f>
        <v>294754.94941340969</v>
      </c>
      <c r="V282" s="14">
        <f>$R282*Dashboard!$K$39</f>
        <v>491258.24902234954</v>
      </c>
      <c r="W282" s="14">
        <f>$R282*Dashboard!$K$40</f>
        <v>982516.49804469908</v>
      </c>
    </row>
    <row r="283" spans="3:23" x14ac:dyDescent="0.55000000000000004">
      <c r="C283" s="1" t="s">
        <v>443</v>
      </c>
      <c r="D283" s="1" t="s">
        <v>157</v>
      </c>
      <c r="E283" s="14">
        <v>295423</v>
      </c>
      <c r="F283" s="14">
        <v>1430627</v>
      </c>
      <c r="G283" s="14">
        <v>1726050</v>
      </c>
      <c r="H283" s="14">
        <f>E283*(1+Dashboard!$K$19)^(Dashboard!$J$36-2011)</f>
        <v>346135.12931383227</v>
      </c>
      <c r="I283" s="14">
        <f>F283*(1+Dashboard!$K$20)^(Dashboard!$J$36-2011)</f>
        <v>1491702.0313666719</v>
      </c>
      <c r="J283" s="14">
        <f>G283*(1+Dashboard!$K$18)^(Dashboard!$J$36-2011)</f>
        <v>1869064.8167493478</v>
      </c>
      <c r="K283" s="1" t="str">
        <f>IF(J283&gt;Dashboard!$I$26,"Metro",IF(J283&gt;Dashboard!$H$26,IF(J283&lt;=Dashboard!$I$26,"TIER 1","TIER 6"),IF(J283&gt;Dashboard!$H$27,IF(J283&lt;=Dashboard!$I$27,"TIER 2","TIER 6"),IF(J283&gt;Dashboard!$H$28,IF(J283&lt;=Dashboard!$I$28,"TIER 3","TIER 6"),IF(J283&gt;Dashboard!$H$29,IF(J283&lt;=Dashboard!$I$29,"TIER 4","TIER 6"),IF(J283&gt;Dashboard!$H$30,IF(J283&lt;=Dashboard!$I$30,"TIER 5","TIER 6"),IF(J283&gt;Dashboard!$H$31,IF(J283&lt;=Dashboard!$I$31,"TIER 6","TIER 6"),"TIER 6")))))))</f>
        <v>TIER 1</v>
      </c>
      <c r="L283" s="14">
        <f>$J283*Dashboard!$J$37</f>
        <v>93453.240837467398</v>
      </c>
      <c r="M283" s="14">
        <f>$J283*Dashboard!$J$38</f>
        <v>142048.92607295045</v>
      </c>
      <c r="N283" s="14">
        <f>$J283*Dashboard!$J$39</f>
        <v>560719.44502480433</v>
      </c>
      <c r="O283" s="14">
        <f>$J283*Dashboard!$J$40</f>
        <v>1072843.2048141258</v>
      </c>
      <c r="P283" s="14">
        <f>H283*(1+Dashboard!$L$19)^(Dashboard!$K$36-2019)</f>
        <v>382161.15158855182</v>
      </c>
      <c r="Q283" s="14">
        <f>I283*(1+Dashboard!$L$20)^(Dashboard!$K$36-2019)</f>
        <v>1527558.143601012</v>
      </c>
      <c r="R283" s="14">
        <f>J283*(1+Dashboard!$L$18)^(Dashboard!$K$36-2019)</f>
        <v>1964405.9066918793</v>
      </c>
      <c r="S283" s="1" t="str">
        <f>IF(R283&gt;Dashboard!$K$26,"Metro",IF(R283&gt;Dashboard!$J$26,IF(R283&lt;=Dashboard!$K$26,"TIER 1","TIER 6"),IF(R283&gt;Dashboard!$J$27,IF(R283&lt;=Dashboard!$K$27,"TIER 2","TIER 6"),IF(R283&gt;Dashboard!$J$28,IF(R283&lt;=Dashboard!$K$28,"TIER 3","TIER 6"),IF(R283&gt;Dashboard!$J$29,IF(R283&lt;=Dashboard!$K$29,"TIER 4","TIER 6"),IF(R283&gt;Dashboard!$J$30,IF(R283&lt;=Dashboard!$K$30,"TIER 5","TIER 6"),IF(R283&gt;Dashboard!$J$31,IF(R283&lt;=Dashboard!$K$31,"TIER 6","TIER 6"),"TIER 6")))))))</f>
        <v>TIER 1</v>
      </c>
      <c r="T283" s="14">
        <f>$R283*Dashboard!$K$37</f>
        <v>196440.59066918795</v>
      </c>
      <c r="U283" s="14">
        <f>$R283*Dashboard!$K$38</f>
        <v>294660.88600378187</v>
      </c>
      <c r="V283" s="14">
        <f>$R283*Dashboard!$K$39</f>
        <v>491101.47667296982</v>
      </c>
      <c r="W283" s="14">
        <f>$R283*Dashboard!$K$40</f>
        <v>982202.95334593963</v>
      </c>
    </row>
    <row r="284" spans="3:23" x14ac:dyDescent="0.55000000000000004">
      <c r="C284" s="1" t="s">
        <v>606</v>
      </c>
      <c r="D284" s="1" t="s">
        <v>610</v>
      </c>
      <c r="E284" s="14">
        <v>677638</v>
      </c>
      <c r="F284" s="14">
        <v>1048101</v>
      </c>
      <c r="G284" s="14">
        <v>1725739</v>
      </c>
      <c r="H284" s="14">
        <f>E284*(1+Dashboard!$K$19)^(Dashboard!$J$36-2011)</f>
        <v>793960.91962361324</v>
      </c>
      <c r="I284" s="14">
        <f>F284*(1+Dashboard!$K$20)^(Dashboard!$J$36-2011)</f>
        <v>1092845.5780419635</v>
      </c>
      <c r="J284" s="14">
        <f>G284*(1+Dashboard!$K$18)^(Dashboard!$J$36-2011)</f>
        <v>1868728.0483138976</v>
      </c>
      <c r="K284" s="1" t="str">
        <f>IF(J284&gt;Dashboard!$I$26,"Metro",IF(J284&gt;Dashboard!$H$26,IF(J284&lt;=Dashboard!$I$26,"TIER 1","TIER 6"),IF(J284&gt;Dashboard!$H$27,IF(J284&lt;=Dashboard!$I$27,"TIER 2","TIER 6"),IF(J284&gt;Dashboard!$H$28,IF(J284&lt;=Dashboard!$I$28,"TIER 3","TIER 6"),IF(J284&gt;Dashboard!$H$29,IF(J284&lt;=Dashboard!$I$29,"TIER 4","TIER 6"),IF(J284&gt;Dashboard!$H$30,IF(J284&lt;=Dashboard!$I$30,"TIER 5","TIER 6"),IF(J284&gt;Dashboard!$H$31,IF(J284&lt;=Dashboard!$I$31,"TIER 6","TIER 6"),"TIER 6")))))))</f>
        <v>TIER 1</v>
      </c>
      <c r="L284" s="14">
        <f>$J284*Dashboard!$J$37</f>
        <v>93436.402415694887</v>
      </c>
      <c r="M284" s="14">
        <f>$J284*Dashboard!$J$38</f>
        <v>142023.3316718562</v>
      </c>
      <c r="N284" s="14">
        <f>$J284*Dashboard!$J$39</f>
        <v>560618.41449416929</v>
      </c>
      <c r="O284" s="14">
        <f>$J284*Dashboard!$J$40</f>
        <v>1072649.8997321774</v>
      </c>
      <c r="P284" s="14">
        <f>H284*(1+Dashboard!$L$19)^(Dashboard!$K$36-2019)</f>
        <v>876597.0098474496</v>
      </c>
      <c r="Q284" s="14">
        <f>I284*(1+Dashboard!$L$20)^(Dashboard!$K$36-2019)</f>
        <v>1119114.3588554978</v>
      </c>
      <c r="R284" s="14">
        <f>J284*(1+Dashboard!$L$18)^(Dashboard!$K$36-2019)</f>
        <v>1964051.9596816646</v>
      </c>
      <c r="S284" s="1" t="str">
        <f>IF(R284&gt;Dashboard!$K$26,"Metro",IF(R284&gt;Dashboard!$J$26,IF(R284&lt;=Dashboard!$K$26,"TIER 1","TIER 6"),IF(R284&gt;Dashboard!$J$27,IF(R284&lt;=Dashboard!$K$27,"TIER 2","TIER 6"),IF(R284&gt;Dashboard!$J$28,IF(R284&lt;=Dashboard!$K$28,"TIER 3","TIER 6"),IF(R284&gt;Dashboard!$J$29,IF(R284&lt;=Dashboard!$K$29,"TIER 4","TIER 6"),IF(R284&gt;Dashboard!$J$30,IF(R284&lt;=Dashboard!$K$30,"TIER 5","TIER 6"),IF(R284&gt;Dashboard!$J$31,IF(R284&lt;=Dashboard!$K$31,"TIER 6","TIER 6"),"TIER 6")))))))</f>
        <v>TIER 1</v>
      </c>
      <c r="T284" s="14">
        <f>$R284*Dashboard!$K$37</f>
        <v>196405.19596816646</v>
      </c>
      <c r="U284" s="14">
        <f>$R284*Dashboard!$K$38</f>
        <v>294607.79395224969</v>
      </c>
      <c r="V284" s="14">
        <f>$R284*Dashboard!$K$39</f>
        <v>491012.98992041615</v>
      </c>
      <c r="W284" s="14">
        <f>$R284*Dashboard!$K$40</f>
        <v>982025.9798408323</v>
      </c>
    </row>
    <row r="285" spans="3:23" x14ac:dyDescent="0.55000000000000004">
      <c r="C285" s="1" t="s">
        <v>611</v>
      </c>
      <c r="D285" s="1" t="s">
        <v>638</v>
      </c>
      <c r="E285" s="14">
        <v>128531</v>
      </c>
      <c r="F285" s="14">
        <v>1586652</v>
      </c>
      <c r="G285" s="14">
        <v>1715183</v>
      </c>
      <c r="H285" s="14">
        <f>E285*(1+Dashboard!$K$19)^(Dashboard!$J$36-2011)</f>
        <v>150594.5518996022</v>
      </c>
      <c r="I285" s="14">
        <f>F285*(1+Dashboard!$K$20)^(Dashboard!$J$36-2011)</f>
        <v>1654387.9092677496</v>
      </c>
      <c r="J285" s="14">
        <f>G285*(1+Dashboard!$K$18)^(Dashboard!$J$36-2011)</f>
        <v>1857297.4129292876</v>
      </c>
      <c r="K285" s="1" t="str">
        <f>IF(J285&gt;Dashboard!$I$26,"Metro",IF(J285&gt;Dashboard!$H$26,IF(J285&lt;=Dashboard!$I$26,"TIER 1","TIER 6"),IF(J285&gt;Dashboard!$H$27,IF(J285&lt;=Dashboard!$I$27,"TIER 2","TIER 6"),IF(J285&gt;Dashboard!$H$28,IF(J285&lt;=Dashboard!$I$28,"TIER 3","TIER 6"),IF(J285&gt;Dashboard!$H$29,IF(J285&lt;=Dashboard!$I$29,"TIER 4","TIER 6"),IF(J285&gt;Dashboard!$H$30,IF(J285&lt;=Dashboard!$I$30,"TIER 5","TIER 6"),IF(J285&gt;Dashboard!$H$31,IF(J285&lt;=Dashboard!$I$31,"TIER 6","TIER 6"),"TIER 6")))))))</f>
        <v>TIER 1</v>
      </c>
      <c r="L285" s="14">
        <f>$J285*Dashboard!$J$37</f>
        <v>92864.870646464391</v>
      </c>
      <c r="M285" s="14">
        <f>$J285*Dashboard!$J$38</f>
        <v>141154.60338262585</v>
      </c>
      <c r="N285" s="14">
        <f>$J285*Dashboard!$J$39</f>
        <v>557189.22387878632</v>
      </c>
      <c r="O285" s="14">
        <f>$J285*Dashboard!$J$40</f>
        <v>1066088.7150214112</v>
      </c>
      <c r="P285" s="14">
        <f>H285*(1+Dashboard!$L$19)^(Dashboard!$K$36-2019)</f>
        <v>166268.55381885689</v>
      </c>
      <c r="Q285" s="14">
        <f>I285*(1+Dashboard!$L$20)^(Dashboard!$K$36-2019)</f>
        <v>1694154.5096386638</v>
      </c>
      <c r="R285" s="14">
        <f>J285*(1+Dashboard!$L$18)^(Dashboard!$K$36-2019)</f>
        <v>1952038.2470134108</v>
      </c>
      <c r="S285" s="1" t="str">
        <f>IF(R285&gt;Dashboard!$K$26,"Metro",IF(R285&gt;Dashboard!$J$26,IF(R285&lt;=Dashboard!$K$26,"TIER 1","TIER 6"),IF(R285&gt;Dashboard!$J$27,IF(R285&lt;=Dashboard!$K$27,"TIER 2","TIER 6"),IF(R285&gt;Dashboard!$J$28,IF(R285&lt;=Dashboard!$K$28,"TIER 3","TIER 6"),IF(R285&gt;Dashboard!$J$29,IF(R285&lt;=Dashboard!$K$29,"TIER 4","TIER 6"),IF(R285&gt;Dashboard!$J$30,IF(R285&lt;=Dashboard!$K$30,"TIER 5","TIER 6"),IF(R285&gt;Dashboard!$J$31,IF(R285&lt;=Dashboard!$K$31,"TIER 6","TIER 6"),"TIER 6")))))))</f>
        <v>TIER 1</v>
      </c>
      <c r="T285" s="14">
        <f>$R285*Dashboard!$K$37</f>
        <v>195203.8247013411</v>
      </c>
      <c r="U285" s="14">
        <f>$R285*Dashboard!$K$38</f>
        <v>292805.73705201159</v>
      </c>
      <c r="V285" s="14">
        <f>$R285*Dashboard!$K$39</f>
        <v>488009.5617533527</v>
      </c>
      <c r="W285" s="14">
        <f>$R285*Dashboard!$K$40</f>
        <v>976019.12350670539</v>
      </c>
    </row>
    <row r="286" spans="3:23" x14ac:dyDescent="0.55000000000000004">
      <c r="C286" s="1" t="s">
        <v>518</v>
      </c>
      <c r="D286" s="1" t="s">
        <v>520</v>
      </c>
      <c r="E286" s="14">
        <v>1705816</v>
      </c>
      <c r="F286" s="14">
        <v>3530</v>
      </c>
      <c r="G286" s="14">
        <v>1709346</v>
      </c>
      <c r="H286" s="14">
        <f>E286*(1+Dashboard!$K$19)^(Dashboard!$J$36-2011)</f>
        <v>1998635.3186637606</v>
      </c>
      <c r="I286" s="14">
        <f>F286*(1+Dashboard!$K$20)^(Dashboard!$J$36-2011)</f>
        <v>3680.6995609088549</v>
      </c>
      <c r="J286" s="14">
        <f>G286*(1+Dashboard!$K$18)^(Dashboard!$J$36-2011)</f>
        <v>1850976.7783385364</v>
      </c>
      <c r="K286" s="1" t="str">
        <f>IF(J286&gt;Dashboard!$I$26,"Metro",IF(J286&gt;Dashboard!$H$26,IF(J286&lt;=Dashboard!$I$26,"TIER 1","TIER 6"),IF(J286&gt;Dashboard!$H$27,IF(J286&lt;=Dashboard!$I$27,"TIER 2","TIER 6"),IF(J286&gt;Dashboard!$H$28,IF(J286&lt;=Dashboard!$I$28,"TIER 3","TIER 6"),IF(J286&gt;Dashboard!$H$29,IF(J286&lt;=Dashboard!$I$29,"TIER 4","TIER 6"),IF(J286&gt;Dashboard!$H$30,IF(J286&lt;=Dashboard!$I$30,"TIER 5","TIER 6"),IF(J286&gt;Dashboard!$H$31,IF(J286&lt;=Dashboard!$I$31,"TIER 6","TIER 6"),"TIER 6")))))))</f>
        <v>TIER 1</v>
      </c>
      <c r="L286" s="14">
        <f>$J286*Dashboard!$J$37</f>
        <v>92548.838916926819</v>
      </c>
      <c r="M286" s="14">
        <f>$J286*Dashboard!$J$38</f>
        <v>140674.23515372878</v>
      </c>
      <c r="N286" s="14">
        <f>$J286*Dashboard!$J$39</f>
        <v>555293.03350156092</v>
      </c>
      <c r="O286" s="14">
        <f>$J286*Dashboard!$J$40</f>
        <v>1062460.6707663201</v>
      </c>
      <c r="P286" s="14">
        <f>H286*(1+Dashboard!$L$19)^(Dashboard!$K$36-2019)</f>
        <v>2206654.8879341725</v>
      </c>
      <c r="Q286" s="14">
        <f>I286*(1+Dashboard!$L$20)^(Dashboard!$K$36-2019)</f>
        <v>3769.1727102253576</v>
      </c>
      <c r="R286" s="14">
        <f>J286*(1+Dashboard!$L$18)^(Dashboard!$K$36-2019)</f>
        <v>1945395.1965355217</v>
      </c>
      <c r="S286" s="1" t="str">
        <f>IF(R286&gt;Dashboard!$K$26,"Metro",IF(R286&gt;Dashboard!$J$26,IF(R286&lt;=Dashboard!$K$26,"TIER 1","TIER 6"),IF(R286&gt;Dashboard!$J$27,IF(R286&lt;=Dashboard!$K$27,"TIER 2","TIER 6"),IF(R286&gt;Dashboard!$J$28,IF(R286&lt;=Dashboard!$K$28,"TIER 3","TIER 6"),IF(R286&gt;Dashboard!$J$29,IF(R286&lt;=Dashboard!$K$29,"TIER 4","TIER 6"),IF(R286&gt;Dashboard!$J$30,IF(R286&lt;=Dashboard!$K$30,"TIER 5","TIER 6"),IF(R286&gt;Dashboard!$J$31,IF(R286&lt;=Dashboard!$K$31,"TIER 6","TIER 6"),"TIER 6")))))))</f>
        <v>TIER 1</v>
      </c>
      <c r="T286" s="14">
        <f>$R286*Dashboard!$K$37</f>
        <v>194539.51965355218</v>
      </c>
      <c r="U286" s="14">
        <f>$R286*Dashboard!$K$38</f>
        <v>291809.27948032826</v>
      </c>
      <c r="V286" s="14">
        <f>$R286*Dashboard!$K$39</f>
        <v>486348.79913388041</v>
      </c>
      <c r="W286" s="14">
        <f>$R286*Dashboard!$K$40</f>
        <v>972697.59826776083</v>
      </c>
    </row>
    <row r="287" spans="3:23" x14ac:dyDescent="0.55000000000000004">
      <c r="C287" s="1" t="s">
        <v>294</v>
      </c>
      <c r="D287" s="1" t="s">
        <v>225</v>
      </c>
      <c r="E287" s="14">
        <v>164499</v>
      </c>
      <c r="F287" s="14">
        <v>1541853</v>
      </c>
      <c r="G287" s="14">
        <v>1706352</v>
      </c>
      <c r="H287" s="14">
        <f>E287*(1+Dashboard!$K$19)^(Dashboard!$J$36-2011)</f>
        <v>192736.79651549167</v>
      </c>
      <c r="I287" s="14">
        <f>F287*(1+Dashboard!$K$20)^(Dashboard!$J$36-2011)</f>
        <v>1607676.390959207</v>
      </c>
      <c r="J287" s="14">
        <f>G287*(1+Dashboard!$K$18)^(Dashboard!$J$36-2011)</f>
        <v>1847734.7053618859</v>
      </c>
      <c r="K287" s="1" t="str">
        <f>IF(J287&gt;Dashboard!$I$26,"Metro",IF(J287&gt;Dashboard!$H$26,IF(J287&lt;=Dashboard!$I$26,"TIER 1","TIER 6"),IF(J287&gt;Dashboard!$H$27,IF(J287&lt;=Dashboard!$I$27,"TIER 2","TIER 6"),IF(J287&gt;Dashboard!$H$28,IF(J287&lt;=Dashboard!$I$28,"TIER 3","TIER 6"),IF(J287&gt;Dashboard!$H$29,IF(J287&lt;=Dashboard!$I$29,"TIER 4","TIER 6"),IF(J287&gt;Dashboard!$H$30,IF(J287&lt;=Dashboard!$I$30,"TIER 5","TIER 6"),IF(J287&gt;Dashboard!$H$31,IF(J287&lt;=Dashboard!$I$31,"TIER 6","TIER 6"),"TIER 6")))))))</f>
        <v>TIER 1</v>
      </c>
      <c r="L287" s="14">
        <f>$J287*Dashboard!$J$37</f>
        <v>92386.7352680943</v>
      </c>
      <c r="M287" s="14">
        <f>$J287*Dashboard!$J$38</f>
        <v>140427.83760750332</v>
      </c>
      <c r="N287" s="14">
        <f>$J287*Dashboard!$J$39</f>
        <v>554320.41160856572</v>
      </c>
      <c r="O287" s="14">
        <f>$J287*Dashboard!$J$40</f>
        <v>1060599.7208777226</v>
      </c>
      <c r="P287" s="14">
        <f>H287*(1+Dashboard!$L$19)^(Dashboard!$K$36-2019)</f>
        <v>212796.99710301901</v>
      </c>
      <c r="Q287" s="14">
        <f>I287*(1+Dashboard!$L$20)^(Dashboard!$K$36-2019)</f>
        <v>1646320.184356685</v>
      </c>
      <c r="R287" s="14">
        <f>J287*(1+Dashboard!$L$18)^(Dashboard!$K$36-2019)</f>
        <v>1941987.7452539043</v>
      </c>
      <c r="S287" s="1" t="str">
        <f>IF(R287&gt;Dashboard!$K$26,"Metro",IF(R287&gt;Dashboard!$J$26,IF(R287&lt;=Dashboard!$K$26,"TIER 1","TIER 6"),IF(R287&gt;Dashboard!$J$27,IF(R287&lt;=Dashboard!$K$27,"TIER 2","TIER 6"),IF(R287&gt;Dashboard!$J$28,IF(R287&lt;=Dashboard!$K$28,"TIER 3","TIER 6"),IF(R287&gt;Dashboard!$J$29,IF(R287&lt;=Dashboard!$K$29,"TIER 4","TIER 6"),IF(R287&gt;Dashboard!$J$30,IF(R287&lt;=Dashboard!$K$30,"TIER 5","TIER 6"),IF(R287&gt;Dashboard!$J$31,IF(R287&lt;=Dashboard!$K$31,"TIER 6","TIER 6"),"TIER 6")))))))</f>
        <v>TIER 1</v>
      </c>
      <c r="T287" s="14">
        <f>$R287*Dashboard!$K$37</f>
        <v>194198.77452539044</v>
      </c>
      <c r="U287" s="14">
        <f>$R287*Dashboard!$K$38</f>
        <v>291298.16178808565</v>
      </c>
      <c r="V287" s="14">
        <f>$R287*Dashboard!$K$39</f>
        <v>485496.93631347606</v>
      </c>
      <c r="W287" s="14">
        <f>$R287*Dashboard!$K$40</f>
        <v>970993.87262695213</v>
      </c>
    </row>
    <row r="288" spans="3:23" x14ac:dyDescent="0.55000000000000004">
      <c r="C288" s="1" t="s">
        <v>341</v>
      </c>
      <c r="D288" s="1" t="s">
        <v>164</v>
      </c>
      <c r="E288" s="14">
        <v>635501</v>
      </c>
      <c r="F288" s="14">
        <v>1070177</v>
      </c>
      <c r="G288" s="14">
        <v>1705678</v>
      </c>
      <c r="H288" s="14">
        <f>E288*(1+Dashboard!$K$19)^(Dashboard!$J$36-2011)</f>
        <v>744590.70828632079</v>
      </c>
      <c r="I288" s="14">
        <f>F288*(1+Dashboard!$K$20)^(Dashboard!$J$36-2011)</f>
        <v>1115864.0266274095</v>
      </c>
      <c r="J288" s="14">
        <f>G288*(1+Dashboard!$K$18)^(Dashboard!$J$36-2011)</f>
        <v>1847004.8599422926</v>
      </c>
      <c r="K288" s="1" t="str">
        <f>IF(J288&gt;Dashboard!$I$26,"Metro",IF(J288&gt;Dashboard!$H$26,IF(J288&lt;=Dashboard!$I$26,"TIER 1","TIER 6"),IF(J288&gt;Dashboard!$H$27,IF(J288&lt;=Dashboard!$I$27,"TIER 2","TIER 6"),IF(J288&gt;Dashboard!$H$28,IF(J288&lt;=Dashboard!$I$28,"TIER 3","TIER 6"),IF(J288&gt;Dashboard!$H$29,IF(J288&lt;=Dashboard!$I$29,"TIER 4","TIER 6"),IF(J288&gt;Dashboard!$H$30,IF(J288&lt;=Dashboard!$I$30,"TIER 5","TIER 6"),IF(J288&gt;Dashboard!$H$31,IF(J288&lt;=Dashboard!$I$31,"TIER 6","TIER 6"),"TIER 6")))))))</f>
        <v>TIER 1</v>
      </c>
      <c r="L288" s="14">
        <f>$J288*Dashboard!$J$37</f>
        <v>92350.242997114634</v>
      </c>
      <c r="M288" s="14">
        <f>$J288*Dashboard!$J$38</f>
        <v>140372.36935561424</v>
      </c>
      <c r="N288" s="14">
        <f>$J288*Dashboard!$J$39</f>
        <v>554101.45798268775</v>
      </c>
      <c r="O288" s="14">
        <f>$J288*Dashboard!$J$40</f>
        <v>1060180.789606876</v>
      </c>
      <c r="P288" s="14">
        <f>H288*(1+Dashboard!$L$19)^(Dashboard!$K$36-2019)</f>
        <v>822088.30726001796</v>
      </c>
      <c r="Q288" s="14">
        <f>I288*(1+Dashboard!$L$20)^(Dashboard!$K$36-2019)</f>
        <v>1142686.1029775757</v>
      </c>
      <c r="R288" s="14">
        <f>J288*(1+Dashboard!$L$18)^(Dashboard!$K$36-2019)</f>
        <v>1941220.6703828922</v>
      </c>
      <c r="S288" s="1" t="str">
        <f>IF(R288&gt;Dashboard!$K$26,"Metro",IF(R288&gt;Dashboard!$J$26,IF(R288&lt;=Dashboard!$K$26,"TIER 1","TIER 6"),IF(R288&gt;Dashboard!$J$27,IF(R288&lt;=Dashboard!$K$27,"TIER 2","TIER 6"),IF(R288&gt;Dashboard!$J$28,IF(R288&lt;=Dashboard!$K$28,"TIER 3","TIER 6"),IF(R288&gt;Dashboard!$J$29,IF(R288&lt;=Dashboard!$K$29,"TIER 4","TIER 6"),IF(R288&gt;Dashboard!$J$30,IF(R288&lt;=Dashboard!$K$30,"TIER 5","TIER 6"),IF(R288&gt;Dashboard!$J$31,IF(R288&lt;=Dashboard!$K$31,"TIER 6","TIER 6"),"TIER 6")))))))</f>
        <v>TIER 1</v>
      </c>
      <c r="T288" s="14">
        <f>$R288*Dashboard!$K$37</f>
        <v>194122.06703828924</v>
      </c>
      <c r="U288" s="14">
        <f>$R288*Dashboard!$K$38</f>
        <v>291183.10055743385</v>
      </c>
      <c r="V288" s="14">
        <f>$R288*Dashboard!$K$39</f>
        <v>485305.16759572306</v>
      </c>
      <c r="W288" s="14">
        <f>$R288*Dashboard!$K$40</f>
        <v>970610.33519144612</v>
      </c>
    </row>
    <row r="289" spans="3:23" x14ac:dyDescent="0.55000000000000004">
      <c r="C289" s="1" t="s">
        <v>417</v>
      </c>
      <c r="D289" s="1" t="s">
        <v>136</v>
      </c>
      <c r="E289" s="14">
        <v>425952</v>
      </c>
      <c r="F289" s="14">
        <v>1277348</v>
      </c>
      <c r="G289" s="14">
        <v>1703300</v>
      </c>
      <c r="H289" s="14">
        <f>E289*(1+Dashboard!$K$19)^(Dashboard!$J$36-2011)</f>
        <v>499070.65665667702</v>
      </c>
      <c r="I289" s="14">
        <f>F289*(1+Dashboard!$K$20)^(Dashboard!$J$36-2011)</f>
        <v>1331879.3832090097</v>
      </c>
      <c r="J289" s="14">
        <f>G289*(1+Dashboard!$K$18)^(Dashboard!$J$36-2011)</f>
        <v>1844429.826696309</v>
      </c>
      <c r="K289" s="1" t="str">
        <f>IF(J289&gt;Dashboard!$I$26,"Metro",IF(J289&gt;Dashboard!$H$26,IF(J289&lt;=Dashboard!$I$26,"TIER 1","TIER 6"),IF(J289&gt;Dashboard!$H$27,IF(J289&lt;=Dashboard!$I$27,"TIER 2","TIER 6"),IF(J289&gt;Dashboard!$H$28,IF(J289&lt;=Dashboard!$I$28,"TIER 3","TIER 6"),IF(J289&gt;Dashboard!$H$29,IF(J289&lt;=Dashboard!$I$29,"TIER 4","TIER 6"),IF(J289&gt;Dashboard!$H$30,IF(J289&lt;=Dashboard!$I$30,"TIER 5","TIER 6"),IF(J289&gt;Dashboard!$H$31,IF(J289&lt;=Dashboard!$I$31,"TIER 6","TIER 6"),"TIER 6")))))))</f>
        <v>TIER 1</v>
      </c>
      <c r="L289" s="14">
        <f>$J289*Dashboard!$J$37</f>
        <v>92221.491334815451</v>
      </c>
      <c r="M289" s="14">
        <f>$J289*Dashboard!$J$38</f>
        <v>140176.66682891949</v>
      </c>
      <c r="N289" s="14">
        <f>$J289*Dashboard!$J$39</f>
        <v>553328.94800889271</v>
      </c>
      <c r="O289" s="14">
        <f>$J289*Dashboard!$J$40</f>
        <v>1058702.7205236815</v>
      </c>
      <c r="P289" s="14">
        <f>H289*(1+Dashboard!$L$19)^(Dashboard!$K$36-2019)</f>
        <v>551014.33145505539</v>
      </c>
      <c r="Q289" s="14">
        <f>I289*(1+Dashboard!$L$20)^(Dashboard!$K$36-2019)</f>
        <v>1363893.8308954504</v>
      </c>
      <c r="R289" s="14">
        <f>J289*(1+Dashboard!$L$18)^(Dashboard!$K$36-2019)</f>
        <v>1938514.284562022</v>
      </c>
      <c r="S289" s="1" t="str">
        <f>IF(R289&gt;Dashboard!$K$26,"Metro",IF(R289&gt;Dashboard!$J$26,IF(R289&lt;=Dashboard!$K$26,"TIER 1","TIER 6"),IF(R289&gt;Dashboard!$J$27,IF(R289&lt;=Dashboard!$K$27,"TIER 2","TIER 6"),IF(R289&gt;Dashboard!$J$28,IF(R289&lt;=Dashboard!$K$28,"TIER 3","TIER 6"),IF(R289&gt;Dashboard!$J$29,IF(R289&lt;=Dashboard!$K$29,"TIER 4","TIER 6"),IF(R289&gt;Dashboard!$J$30,IF(R289&lt;=Dashboard!$K$30,"TIER 5","TIER 6"),IF(R289&gt;Dashboard!$J$31,IF(R289&lt;=Dashboard!$K$31,"TIER 6","TIER 6"),"TIER 6")))))))</f>
        <v>TIER 1</v>
      </c>
      <c r="T289" s="14">
        <f>$R289*Dashboard!$K$37</f>
        <v>193851.42845620221</v>
      </c>
      <c r="U289" s="14">
        <f>$R289*Dashboard!$K$38</f>
        <v>290777.14268430328</v>
      </c>
      <c r="V289" s="14">
        <f>$R289*Dashboard!$K$39</f>
        <v>484628.57114050549</v>
      </c>
      <c r="W289" s="14">
        <f>$R289*Dashboard!$K$40</f>
        <v>969257.14228101098</v>
      </c>
    </row>
    <row r="290" spans="3:23" x14ac:dyDescent="0.55000000000000004">
      <c r="C290" s="1" t="s">
        <v>443</v>
      </c>
      <c r="D290" s="1" t="s">
        <v>145</v>
      </c>
      <c r="E290" s="14">
        <v>432922</v>
      </c>
      <c r="F290" s="14">
        <v>1270083</v>
      </c>
      <c r="G290" s="14">
        <v>1703005</v>
      </c>
      <c r="H290" s="14">
        <f>E290*(1+Dashboard!$K$19)^(Dashboard!$J$36-2011)</f>
        <v>507237.12254226278</v>
      </c>
      <c r="I290" s="14">
        <f>F290*(1+Dashboard!$K$20)^(Dashboard!$J$36-2011)</f>
        <v>1324304.2324129748</v>
      </c>
      <c r="J290" s="14">
        <f>G290*(1+Dashboard!$K$18)^(Dashboard!$J$36-2011)</f>
        <v>1844110.3839681488</v>
      </c>
      <c r="K290" s="1" t="str">
        <f>IF(J290&gt;Dashboard!$I$26,"Metro",IF(J290&gt;Dashboard!$H$26,IF(J290&lt;=Dashboard!$I$26,"TIER 1","TIER 6"),IF(J290&gt;Dashboard!$H$27,IF(J290&lt;=Dashboard!$I$27,"TIER 2","TIER 6"),IF(J290&gt;Dashboard!$H$28,IF(J290&lt;=Dashboard!$I$28,"TIER 3","TIER 6"),IF(J290&gt;Dashboard!$H$29,IF(J290&lt;=Dashboard!$I$29,"TIER 4","TIER 6"),IF(J290&gt;Dashboard!$H$30,IF(J290&lt;=Dashboard!$I$30,"TIER 5","TIER 6"),IF(J290&gt;Dashboard!$H$31,IF(J290&lt;=Dashboard!$I$31,"TIER 6","TIER 6"),"TIER 6")))))))</f>
        <v>TIER 1</v>
      </c>
      <c r="L290" s="14">
        <f>$J290*Dashboard!$J$37</f>
        <v>92205.519198407448</v>
      </c>
      <c r="M290" s="14">
        <f>$J290*Dashboard!$J$38</f>
        <v>140152.38918157932</v>
      </c>
      <c r="N290" s="14">
        <f>$J290*Dashboard!$J$39</f>
        <v>553233.11519044463</v>
      </c>
      <c r="O290" s="14">
        <f>$J290*Dashboard!$J$40</f>
        <v>1058519.3603977174</v>
      </c>
      <c r="P290" s="14">
        <f>H290*(1+Dashboard!$L$19)^(Dashboard!$K$36-2019)</f>
        <v>560030.76966931834</v>
      </c>
      <c r="Q290" s="14">
        <f>I290*(1+Dashboard!$L$20)^(Dashboard!$K$36-2019)</f>
        <v>1356136.5958416862</v>
      </c>
      <c r="R290" s="14">
        <f>J290*(1+Dashboard!$L$18)^(Dashboard!$K$36-2019)</f>
        <v>1938178.5470442942</v>
      </c>
      <c r="S290" s="1" t="str">
        <f>IF(R290&gt;Dashboard!$K$26,"Metro",IF(R290&gt;Dashboard!$J$26,IF(R290&lt;=Dashboard!$K$26,"TIER 1","TIER 6"),IF(R290&gt;Dashboard!$J$27,IF(R290&lt;=Dashboard!$K$27,"TIER 2","TIER 6"),IF(R290&gt;Dashboard!$J$28,IF(R290&lt;=Dashboard!$K$28,"TIER 3","TIER 6"),IF(R290&gt;Dashboard!$J$29,IF(R290&lt;=Dashboard!$K$29,"TIER 4","TIER 6"),IF(R290&gt;Dashboard!$J$30,IF(R290&lt;=Dashboard!$K$30,"TIER 5","TIER 6"),IF(R290&gt;Dashboard!$J$31,IF(R290&lt;=Dashboard!$K$31,"TIER 6","TIER 6"),"TIER 6")))))))</f>
        <v>TIER 1</v>
      </c>
      <c r="T290" s="14">
        <f>$R290*Dashboard!$K$37</f>
        <v>193817.85470442942</v>
      </c>
      <c r="U290" s="14">
        <f>$R290*Dashboard!$K$38</f>
        <v>290726.78205664409</v>
      </c>
      <c r="V290" s="14">
        <f>$R290*Dashboard!$K$39</f>
        <v>484544.63676107355</v>
      </c>
      <c r="W290" s="14">
        <f>$R290*Dashboard!$K$40</f>
        <v>969089.27352214709</v>
      </c>
    </row>
    <row r="291" spans="3:23" x14ac:dyDescent="0.55000000000000004">
      <c r="C291" s="1" t="s">
        <v>443</v>
      </c>
      <c r="D291" s="1" t="s">
        <v>447</v>
      </c>
      <c r="E291" s="14">
        <v>244816</v>
      </c>
      <c r="F291" s="14">
        <v>1456882</v>
      </c>
      <c r="G291" s="14">
        <v>1701698</v>
      </c>
      <c r="H291" s="14">
        <f>E291*(1+Dashboard!$K$19)^(Dashboard!$J$36-2011)</f>
        <v>286840.96301945066</v>
      </c>
      <c r="I291" s="14">
        <f>F291*(1+Dashboard!$K$20)^(Dashboard!$J$36-2011)</f>
        <v>1519077.8860328651</v>
      </c>
      <c r="J291" s="14">
        <f>G291*(1+Dashboard!$K$18)^(Dashboard!$J$36-2011)</f>
        <v>1842695.0902538928</v>
      </c>
      <c r="K291" s="1" t="str">
        <f>IF(J291&gt;Dashboard!$I$26,"Metro",IF(J291&gt;Dashboard!$H$26,IF(J291&lt;=Dashboard!$I$26,"TIER 1","TIER 6"),IF(J291&gt;Dashboard!$H$27,IF(J291&lt;=Dashboard!$I$27,"TIER 2","TIER 6"),IF(J291&gt;Dashboard!$H$28,IF(J291&lt;=Dashboard!$I$28,"TIER 3","TIER 6"),IF(J291&gt;Dashboard!$H$29,IF(J291&lt;=Dashboard!$I$29,"TIER 4","TIER 6"),IF(J291&gt;Dashboard!$H$30,IF(J291&lt;=Dashboard!$I$30,"TIER 5","TIER 6"),IF(J291&gt;Dashboard!$H$31,IF(J291&lt;=Dashboard!$I$31,"TIER 6","TIER 6"),"TIER 6")))))))</f>
        <v>TIER 1</v>
      </c>
      <c r="L291" s="14">
        <f>$J291*Dashboard!$J$37</f>
        <v>92134.75451269465</v>
      </c>
      <c r="M291" s="14">
        <f>$J291*Dashboard!$J$38</f>
        <v>140044.82685929586</v>
      </c>
      <c r="N291" s="14">
        <f>$J291*Dashboard!$J$39</f>
        <v>552808.52707616787</v>
      </c>
      <c r="O291" s="14">
        <f>$J291*Dashboard!$J$40</f>
        <v>1057706.9818057346</v>
      </c>
      <c r="P291" s="14">
        <f>H291*(1+Dashboard!$L$19)^(Dashboard!$K$36-2019)</f>
        <v>316695.60084117658</v>
      </c>
      <c r="Q291" s="14">
        <f>I291*(1+Dashboard!$L$20)^(Dashboard!$K$36-2019)</f>
        <v>1555592.0329797561</v>
      </c>
      <c r="R291" s="14">
        <f>J291*(1+Dashboard!$L$18)^(Dashboard!$K$36-2019)</f>
        <v>1936691.0591267678</v>
      </c>
      <c r="S291" s="1" t="str">
        <f>IF(R291&gt;Dashboard!$K$26,"Metro",IF(R291&gt;Dashboard!$J$26,IF(R291&lt;=Dashboard!$K$26,"TIER 1","TIER 6"),IF(R291&gt;Dashboard!$J$27,IF(R291&lt;=Dashboard!$K$27,"TIER 2","TIER 6"),IF(R291&gt;Dashboard!$J$28,IF(R291&lt;=Dashboard!$K$28,"TIER 3","TIER 6"),IF(R291&gt;Dashboard!$J$29,IF(R291&lt;=Dashboard!$K$29,"TIER 4","TIER 6"),IF(R291&gt;Dashboard!$J$30,IF(R291&lt;=Dashboard!$K$30,"TIER 5","TIER 6"),IF(R291&gt;Dashboard!$J$31,IF(R291&lt;=Dashboard!$K$31,"TIER 6","TIER 6"),"TIER 6")))))))</f>
        <v>TIER 1</v>
      </c>
      <c r="T291" s="14">
        <f>$R291*Dashboard!$K$37</f>
        <v>193669.10591267678</v>
      </c>
      <c r="U291" s="14">
        <f>$R291*Dashboard!$K$38</f>
        <v>290503.65886901517</v>
      </c>
      <c r="V291" s="14">
        <f>$R291*Dashboard!$K$39</f>
        <v>484172.76478169195</v>
      </c>
      <c r="W291" s="14">
        <f>$R291*Dashboard!$K$40</f>
        <v>968345.5295633839</v>
      </c>
    </row>
    <row r="292" spans="3:23" x14ac:dyDescent="0.55000000000000004">
      <c r="C292" s="1" t="s">
        <v>528</v>
      </c>
      <c r="D292" s="1" t="s">
        <v>551</v>
      </c>
      <c r="E292" s="14">
        <v>264930</v>
      </c>
      <c r="F292" s="14">
        <v>1433800</v>
      </c>
      <c r="G292" s="14">
        <v>1698730</v>
      </c>
      <c r="H292" s="14">
        <f>E292*(1+Dashboard!$K$19)^(Dashboard!$J$36-2011)</f>
        <v>310407.71980893018</v>
      </c>
      <c r="I292" s="14">
        <f>F292*(1+Dashboard!$K$20)^(Dashboard!$J$36-2011)</f>
        <v>1495010.490207115</v>
      </c>
      <c r="J292" s="14">
        <f>G292*(1+Dashboard!$K$18)^(Dashboard!$J$36-2011)</f>
        <v>1839481.1715515887</v>
      </c>
      <c r="K292" s="1" t="str">
        <f>IF(J292&gt;Dashboard!$I$26,"Metro",IF(J292&gt;Dashboard!$H$26,IF(J292&lt;=Dashboard!$I$26,"TIER 1","TIER 6"),IF(J292&gt;Dashboard!$H$27,IF(J292&lt;=Dashboard!$I$27,"TIER 2","TIER 6"),IF(J292&gt;Dashboard!$H$28,IF(J292&lt;=Dashboard!$I$28,"TIER 3","TIER 6"),IF(J292&gt;Dashboard!$H$29,IF(J292&lt;=Dashboard!$I$29,"TIER 4","TIER 6"),IF(J292&gt;Dashboard!$H$30,IF(J292&lt;=Dashboard!$I$30,"TIER 5","TIER 6"),IF(J292&gt;Dashboard!$H$31,IF(J292&lt;=Dashboard!$I$31,"TIER 6","TIER 6"),"TIER 6")))))))</f>
        <v>TIER 1</v>
      </c>
      <c r="L292" s="14">
        <f>$J292*Dashboard!$J$37</f>
        <v>91974.058577579446</v>
      </c>
      <c r="M292" s="14">
        <f>$J292*Dashboard!$J$38</f>
        <v>139800.56903792074</v>
      </c>
      <c r="N292" s="14">
        <f>$J292*Dashboard!$J$39</f>
        <v>551844.35146547656</v>
      </c>
      <c r="O292" s="14">
        <f>$J292*Dashboard!$J$40</f>
        <v>1055862.192470612</v>
      </c>
      <c r="P292" s="14">
        <f>H292*(1+Dashboard!$L$19)^(Dashboard!$K$36-2019)</f>
        <v>342715.2046061242</v>
      </c>
      <c r="Q292" s="14">
        <f>I292*(1+Dashboard!$L$20)^(Dashboard!$K$36-2019)</f>
        <v>1530946.1280229795</v>
      </c>
      <c r="R292" s="14">
        <f>J292*(1+Dashboard!$L$18)^(Dashboard!$K$36-2019)</f>
        <v>1933313.1982704417</v>
      </c>
      <c r="S292" s="1" t="str">
        <f>IF(R292&gt;Dashboard!$K$26,"Metro",IF(R292&gt;Dashboard!$J$26,IF(R292&lt;=Dashboard!$K$26,"TIER 1","TIER 6"),IF(R292&gt;Dashboard!$J$27,IF(R292&lt;=Dashboard!$K$27,"TIER 2","TIER 6"),IF(R292&gt;Dashboard!$J$28,IF(R292&lt;=Dashboard!$K$28,"TIER 3","TIER 6"),IF(R292&gt;Dashboard!$J$29,IF(R292&lt;=Dashboard!$K$29,"TIER 4","TIER 6"),IF(R292&gt;Dashboard!$J$30,IF(R292&lt;=Dashboard!$K$30,"TIER 5","TIER 6"),IF(R292&gt;Dashboard!$J$31,IF(R292&lt;=Dashboard!$K$31,"TIER 6","TIER 6"),"TIER 6")))))))</f>
        <v>TIER 1</v>
      </c>
      <c r="T292" s="14">
        <f>$R292*Dashboard!$K$37</f>
        <v>193331.31982704418</v>
      </c>
      <c r="U292" s="14">
        <f>$R292*Dashboard!$K$38</f>
        <v>289996.97974056622</v>
      </c>
      <c r="V292" s="14">
        <f>$R292*Dashboard!$K$39</f>
        <v>483328.29956761043</v>
      </c>
      <c r="W292" s="14">
        <f>$R292*Dashboard!$K$40</f>
        <v>966656.59913522087</v>
      </c>
    </row>
    <row r="293" spans="3:23" x14ac:dyDescent="0.55000000000000004">
      <c r="C293" s="1" t="s">
        <v>643</v>
      </c>
      <c r="D293" s="1" t="s">
        <v>50</v>
      </c>
      <c r="E293" s="14">
        <v>941941</v>
      </c>
      <c r="F293" s="14">
        <v>754753</v>
      </c>
      <c r="G293" s="14">
        <v>1696694</v>
      </c>
      <c r="H293" s="14">
        <f>E293*(1+Dashboard!$K$19)^(Dashboard!$J$36-2011)</f>
        <v>1103634.009000655</v>
      </c>
      <c r="I293" s="14">
        <f>F293*(1+Dashboard!$K$20)^(Dashboard!$J$36-2011)</f>
        <v>786974.23107496905</v>
      </c>
      <c r="J293" s="14">
        <f>G293*(1+Dashboard!$K$18)^(Dashboard!$J$36-2011)</f>
        <v>1837276.47529893</v>
      </c>
      <c r="K293" s="1" t="str">
        <f>IF(J293&gt;Dashboard!$I$26,"Metro",IF(J293&gt;Dashboard!$H$26,IF(J293&lt;=Dashboard!$I$26,"TIER 1","TIER 6"),IF(J293&gt;Dashboard!$H$27,IF(J293&lt;=Dashboard!$I$27,"TIER 2","TIER 6"),IF(J293&gt;Dashboard!$H$28,IF(J293&lt;=Dashboard!$I$28,"TIER 3","TIER 6"),IF(J293&gt;Dashboard!$H$29,IF(J293&lt;=Dashboard!$I$29,"TIER 4","TIER 6"),IF(J293&gt;Dashboard!$H$30,IF(J293&lt;=Dashboard!$I$30,"TIER 5","TIER 6"),IF(J293&gt;Dashboard!$H$31,IF(J293&lt;=Dashboard!$I$31,"TIER 6","TIER 6"),"TIER 6")))))))</f>
        <v>TIER 1</v>
      </c>
      <c r="L293" s="14">
        <f>$J293*Dashboard!$J$37</f>
        <v>91863.823764946501</v>
      </c>
      <c r="M293" s="14">
        <f>$J293*Dashboard!$J$38</f>
        <v>139633.01212271868</v>
      </c>
      <c r="N293" s="14">
        <f>$J293*Dashboard!$J$39</f>
        <v>551182.94258967892</v>
      </c>
      <c r="O293" s="14">
        <f>$J293*Dashboard!$J$40</f>
        <v>1054596.696821586</v>
      </c>
      <c r="P293" s="14">
        <f>H293*(1+Dashboard!$L$19)^(Dashboard!$K$36-2019)</f>
        <v>1218501.1230962793</v>
      </c>
      <c r="Q293" s="14">
        <f>I293*(1+Dashboard!$L$20)^(Dashboard!$K$36-2019)</f>
        <v>805890.76786422636</v>
      </c>
      <c r="R293" s="14">
        <f>J293*(1+Dashboard!$L$18)^(Dashboard!$K$36-2019)</f>
        <v>1930996.0403514795</v>
      </c>
      <c r="S293" s="1" t="str">
        <f>IF(R293&gt;Dashboard!$K$26,"Metro",IF(R293&gt;Dashboard!$J$26,IF(R293&lt;=Dashboard!$K$26,"TIER 1","TIER 6"),IF(R293&gt;Dashboard!$J$27,IF(R293&lt;=Dashboard!$K$27,"TIER 2","TIER 6"),IF(R293&gt;Dashboard!$J$28,IF(R293&lt;=Dashboard!$K$28,"TIER 3","TIER 6"),IF(R293&gt;Dashboard!$J$29,IF(R293&lt;=Dashboard!$K$29,"TIER 4","TIER 6"),IF(R293&gt;Dashboard!$J$30,IF(R293&lt;=Dashboard!$K$30,"TIER 5","TIER 6"),IF(R293&gt;Dashboard!$J$31,IF(R293&lt;=Dashboard!$K$31,"TIER 6","TIER 6"),"TIER 6")))))))</f>
        <v>TIER 1</v>
      </c>
      <c r="T293" s="14">
        <f>$R293*Dashboard!$K$37</f>
        <v>193099.60403514796</v>
      </c>
      <c r="U293" s="14">
        <f>$R293*Dashboard!$K$38</f>
        <v>289649.4060527219</v>
      </c>
      <c r="V293" s="14">
        <f>$R293*Dashboard!$K$39</f>
        <v>482749.01008786989</v>
      </c>
      <c r="W293" s="14">
        <f>$R293*Dashboard!$K$40</f>
        <v>965498.02017573977</v>
      </c>
    </row>
    <row r="294" spans="3:23" x14ac:dyDescent="0.55000000000000004">
      <c r="C294" s="1" t="s">
        <v>269</v>
      </c>
      <c r="D294" s="1" t="s">
        <v>271</v>
      </c>
      <c r="E294" s="14">
        <v>147353</v>
      </c>
      <c r="F294" s="14">
        <v>1546269</v>
      </c>
      <c r="G294" s="14">
        <v>1693622</v>
      </c>
      <c r="H294" s="14">
        <f>E294*(1+Dashboard!$K$19)^(Dashboard!$J$36-2011)</f>
        <v>172647.52476882684</v>
      </c>
      <c r="I294" s="14">
        <f>F294*(1+Dashboard!$K$20)^(Dashboard!$J$36-2011)</f>
        <v>1612280.914829171</v>
      </c>
      <c r="J294" s="14">
        <f>G294*(1+Dashboard!$K$18)^(Dashboard!$J$36-2011)</f>
        <v>1833949.9394992406</v>
      </c>
      <c r="K294" s="1" t="str">
        <f>IF(J294&gt;Dashboard!$I$26,"Metro",IF(J294&gt;Dashboard!$H$26,IF(J294&lt;=Dashboard!$I$26,"TIER 1","TIER 6"),IF(J294&gt;Dashboard!$H$27,IF(J294&lt;=Dashboard!$I$27,"TIER 2","TIER 6"),IF(J294&gt;Dashboard!$H$28,IF(J294&lt;=Dashboard!$I$28,"TIER 3","TIER 6"),IF(J294&gt;Dashboard!$H$29,IF(J294&lt;=Dashboard!$I$29,"TIER 4","TIER 6"),IF(J294&gt;Dashboard!$H$30,IF(J294&lt;=Dashboard!$I$30,"TIER 5","TIER 6"),IF(J294&gt;Dashboard!$H$31,IF(J294&lt;=Dashboard!$I$31,"TIER 6","TIER 6"),"TIER 6")))))))</f>
        <v>TIER 1</v>
      </c>
      <c r="L294" s="14">
        <f>$J294*Dashboard!$J$37</f>
        <v>91697.496974962036</v>
      </c>
      <c r="M294" s="14">
        <f>$J294*Dashboard!$J$38</f>
        <v>139380.19540194227</v>
      </c>
      <c r="N294" s="14">
        <f>$J294*Dashboard!$J$39</f>
        <v>550184.98184977216</v>
      </c>
      <c r="O294" s="14">
        <f>$J294*Dashboard!$J$40</f>
        <v>1052687.2652725643</v>
      </c>
      <c r="P294" s="14">
        <f>H294*(1+Dashboard!$L$19)^(Dashboard!$K$36-2019)</f>
        <v>190616.81781725824</v>
      </c>
      <c r="Q294" s="14">
        <f>I294*(1+Dashboard!$L$20)^(Dashboard!$K$36-2019)</f>
        <v>1651035.3873845476</v>
      </c>
      <c r="R294" s="14">
        <f>J294*(1+Dashboard!$L$18)^(Dashboard!$K$36-2019)</f>
        <v>1927499.8177939886</v>
      </c>
      <c r="S294" s="1" t="str">
        <f>IF(R294&gt;Dashboard!$K$26,"Metro",IF(R294&gt;Dashboard!$J$26,IF(R294&lt;=Dashboard!$K$26,"TIER 1","TIER 6"),IF(R294&gt;Dashboard!$J$27,IF(R294&lt;=Dashboard!$K$27,"TIER 2","TIER 6"),IF(R294&gt;Dashboard!$J$28,IF(R294&lt;=Dashboard!$K$28,"TIER 3","TIER 6"),IF(R294&gt;Dashboard!$J$29,IF(R294&lt;=Dashboard!$K$29,"TIER 4","TIER 6"),IF(R294&gt;Dashboard!$J$30,IF(R294&lt;=Dashboard!$K$30,"TIER 5","TIER 6"),IF(R294&gt;Dashboard!$J$31,IF(R294&lt;=Dashboard!$K$31,"TIER 6","TIER 6"),"TIER 6")))))))</f>
        <v>TIER 1</v>
      </c>
      <c r="T294" s="14">
        <f>$R294*Dashboard!$K$37</f>
        <v>192749.98177939886</v>
      </c>
      <c r="U294" s="14">
        <f>$R294*Dashboard!$K$38</f>
        <v>289124.97266909829</v>
      </c>
      <c r="V294" s="14">
        <f>$R294*Dashboard!$K$39</f>
        <v>481874.95444849716</v>
      </c>
      <c r="W294" s="14">
        <f>$R294*Dashboard!$K$40</f>
        <v>963749.90889699431</v>
      </c>
    </row>
    <row r="295" spans="3:23" x14ac:dyDescent="0.55000000000000004">
      <c r="C295" s="1" t="s">
        <v>294</v>
      </c>
      <c r="D295" s="1" t="s">
        <v>230</v>
      </c>
      <c r="E295" s="14">
        <v>161123</v>
      </c>
      <c r="F295" s="14">
        <v>1529277</v>
      </c>
      <c r="G295" s="14">
        <v>1690400</v>
      </c>
      <c r="H295" s="14">
        <f>E295*(1+Dashboard!$K$19)^(Dashboard!$J$36-2011)</f>
        <v>188781.27444522802</v>
      </c>
      <c r="I295" s="14">
        <f>F295*(1+Dashboard!$K$20)^(Dashboard!$J$36-2011)</f>
        <v>1594563.5077643089</v>
      </c>
      <c r="J295" s="14">
        <f>G295*(1+Dashboard!$K$18)^(Dashboard!$J$36-2011)</f>
        <v>1830460.9751937068</v>
      </c>
      <c r="K295" s="1" t="str">
        <f>IF(J295&gt;Dashboard!$I$26,"Metro",IF(J295&gt;Dashboard!$H$26,IF(J295&lt;=Dashboard!$I$26,"TIER 1","TIER 6"),IF(J295&gt;Dashboard!$H$27,IF(J295&lt;=Dashboard!$I$27,"TIER 2","TIER 6"),IF(J295&gt;Dashboard!$H$28,IF(J295&lt;=Dashboard!$I$28,"TIER 3","TIER 6"),IF(J295&gt;Dashboard!$H$29,IF(J295&lt;=Dashboard!$I$29,"TIER 4","TIER 6"),IF(J295&gt;Dashboard!$H$30,IF(J295&lt;=Dashboard!$I$30,"TIER 5","TIER 6"),IF(J295&gt;Dashboard!$H$31,IF(J295&lt;=Dashboard!$I$31,"TIER 6","TIER 6"),"TIER 6")))))))</f>
        <v>TIER 1</v>
      </c>
      <c r="L295" s="14">
        <f>$J295*Dashboard!$J$37</f>
        <v>91523.048759685349</v>
      </c>
      <c r="M295" s="14">
        <f>$J295*Dashboard!$J$38</f>
        <v>139115.03411472173</v>
      </c>
      <c r="N295" s="14">
        <f>$J295*Dashboard!$J$39</f>
        <v>549138.29255811207</v>
      </c>
      <c r="O295" s="14">
        <f>$J295*Dashboard!$J$40</f>
        <v>1050684.5997611878</v>
      </c>
      <c r="P295" s="14">
        <f>H295*(1+Dashboard!$L$19)^(Dashboard!$K$36-2019)</f>
        <v>208429.78111860697</v>
      </c>
      <c r="Q295" s="14">
        <f>I295*(1+Dashboard!$L$20)^(Dashboard!$K$36-2019)</f>
        <v>1632892.1061686412</v>
      </c>
      <c r="R295" s="14">
        <f>J295*(1+Dashboard!$L$18)^(Dashboard!$K$36-2019)</f>
        <v>1923832.8812444324</v>
      </c>
      <c r="S295" s="1" t="str">
        <f>IF(R295&gt;Dashboard!$K$26,"Metro",IF(R295&gt;Dashboard!$J$26,IF(R295&lt;=Dashboard!$K$26,"TIER 1","TIER 6"),IF(R295&gt;Dashboard!$J$27,IF(R295&lt;=Dashboard!$K$27,"TIER 2","TIER 6"),IF(R295&gt;Dashboard!$J$28,IF(R295&lt;=Dashboard!$K$28,"TIER 3","TIER 6"),IF(R295&gt;Dashboard!$J$29,IF(R295&lt;=Dashboard!$K$29,"TIER 4","TIER 6"),IF(R295&gt;Dashboard!$J$30,IF(R295&lt;=Dashboard!$K$30,"TIER 5","TIER 6"),IF(R295&gt;Dashboard!$J$31,IF(R295&lt;=Dashboard!$K$31,"TIER 6","TIER 6"),"TIER 6")))))))</f>
        <v>TIER 1</v>
      </c>
      <c r="T295" s="14">
        <f>$R295*Dashboard!$K$37</f>
        <v>192383.28812444326</v>
      </c>
      <c r="U295" s="14">
        <f>$R295*Dashboard!$K$38</f>
        <v>288574.93218666484</v>
      </c>
      <c r="V295" s="14">
        <f>$R295*Dashboard!$K$39</f>
        <v>480958.2203111081</v>
      </c>
      <c r="W295" s="14">
        <f>$R295*Dashboard!$K$40</f>
        <v>961916.44062221621</v>
      </c>
    </row>
    <row r="296" spans="3:23" x14ac:dyDescent="0.55000000000000004">
      <c r="C296" s="1" t="s">
        <v>611</v>
      </c>
      <c r="D296" s="1" t="s">
        <v>624</v>
      </c>
      <c r="E296" s="14">
        <v>418900</v>
      </c>
      <c r="F296" s="14">
        <v>1271074</v>
      </c>
      <c r="G296" s="14">
        <v>1689974</v>
      </c>
      <c r="H296" s="14">
        <f>E296*(1+Dashboard!$K$19)^(Dashboard!$J$36-2011)</f>
        <v>490808.114701849</v>
      </c>
      <c r="I296" s="14">
        <f>F296*(1+Dashboard!$K$20)^(Dashboard!$J$36-2011)</f>
        <v>1325337.5392868731</v>
      </c>
      <c r="J296" s="14">
        <f>G296*(1+Dashboard!$K$18)^(Dashboard!$J$36-2011)</f>
        <v>1829999.6782371092</v>
      </c>
      <c r="K296" s="1" t="str">
        <f>IF(J296&gt;Dashboard!$I$26,"Metro",IF(J296&gt;Dashboard!$H$26,IF(J296&lt;=Dashboard!$I$26,"TIER 1","TIER 6"),IF(J296&gt;Dashboard!$H$27,IF(J296&lt;=Dashboard!$I$27,"TIER 2","TIER 6"),IF(J296&gt;Dashboard!$H$28,IF(J296&lt;=Dashboard!$I$28,"TIER 3","TIER 6"),IF(J296&gt;Dashboard!$H$29,IF(J296&lt;=Dashboard!$I$29,"TIER 4","TIER 6"),IF(J296&gt;Dashboard!$H$30,IF(J296&lt;=Dashboard!$I$30,"TIER 5","TIER 6"),IF(J296&gt;Dashboard!$H$31,IF(J296&lt;=Dashboard!$I$31,"TIER 6","TIER 6"),"TIER 6")))))))</f>
        <v>TIER 1</v>
      </c>
      <c r="L296" s="14">
        <f>$J296*Dashboard!$J$37</f>
        <v>91499.983911855466</v>
      </c>
      <c r="M296" s="14">
        <f>$J296*Dashboard!$J$38</f>
        <v>139079.97554602029</v>
      </c>
      <c r="N296" s="14">
        <f>$J296*Dashboard!$J$39</f>
        <v>548999.90347113274</v>
      </c>
      <c r="O296" s="14">
        <f>$J296*Dashboard!$J$40</f>
        <v>1050419.8153081008</v>
      </c>
      <c r="P296" s="14">
        <f>H296*(1+Dashboard!$L$19)^(Dashboard!$K$36-2019)</f>
        <v>541891.81749709521</v>
      </c>
      <c r="Q296" s="14">
        <f>I296*(1+Dashboard!$L$20)^(Dashboard!$K$36-2019)</f>
        <v>1357194.7403617525</v>
      </c>
      <c r="R296" s="14">
        <f>J296*(1+Dashboard!$L$18)^(Dashboard!$K$36-2019)</f>
        <v>1923348.0535069678</v>
      </c>
      <c r="S296" s="1" t="str">
        <f>IF(R296&gt;Dashboard!$K$26,"Metro",IF(R296&gt;Dashboard!$J$26,IF(R296&lt;=Dashboard!$K$26,"TIER 1","TIER 6"),IF(R296&gt;Dashboard!$J$27,IF(R296&lt;=Dashboard!$K$27,"TIER 2","TIER 6"),IF(R296&gt;Dashboard!$J$28,IF(R296&lt;=Dashboard!$K$28,"TIER 3","TIER 6"),IF(R296&gt;Dashboard!$J$29,IF(R296&lt;=Dashboard!$K$29,"TIER 4","TIER 6"),IF(R296&gt;Dashboard!$J$30,IF(R296&lt;=Dashboard!$K$30,"TIER 5","TIER 6"),IF(R296&gt;Dashboard!$J$31,IF(R296&lt;=Dashboard!$K$31,"TIER 6","TIER 6"),"TIER 6")))))))</f>
        <v>TIER 1</v>
      </c>
      <c r="T296" s="14">
        <f>$R296*Dashboard!$K$37</f>
        <v>192334.80535069678</v>
      </c>
      <c r="U296" s="14">
        <f>$R296*Dashboard!$K$38</f>
        <v>288502.20802604518</v>
      </c>
      <c r="V296" s="14">
        <f>$R296*Dashboard!$K$39</f>
        <v>480837.01337674196</v>
      </c>
      <c r="W296" s="14">
        <f>$R296*Dashboard!$K$40</f>
        <v>961674.02675348392</v>
      </c>
    </row>
    <row r="297" spans="3:23" x14ac:dyDescent="0.55000000000000004">
      <c r="C297" s="1" t="s">
        <v>655</v>
      </c>
      <c r="D297" s="1" t="s">
        <v>659</v>
      </c>
      <c r="E297" s="14">
        <v>236295</v>
      </c>
      <c r="F297" s="14">
        <v>1439981</v>
      </c>
      <c r="G297" s="14">
        <v>1676276</v>
      </c>
      <c r="H297" s="14">
        <f>E297*(1+Dashboard!$K$19)^(Dashboard!$J$36-2011)</f>
        <v>276857.25343393034</v>
      </c>
      <c r="I297" s="14">
        <f>F297*(1+Dashboard!$K$20)^(Dashboard!$J$36-2011)</f>
        <v>1501455.3638575335</v>
      </c>
      <c r="J297" s="14">
        <f>G297*(1+Dashboard!$K$18)^(Dashboard!$J$36-2011)</f>
        <v>1815166.7070834157</v>
      </c>
      <c r="K297" s="1" t="str">
        <f>IF(J297&gt;Dashboard!$I$26,"Metro",IF(J297&gt;Dashboard!$H$26,IF(J297&lt;=Dashboard!$I$26,"TIER 1","TIER 6"),IF(J297&gt;Dashboard!$H$27,IF(J297&lt;=Dashboard!$I$27,"TIER 2","TIER 6"),IF(J297&gt;Dashboard!$H$28,IF(J297&lt;=Dashboard!$I$28,"TIER 3","TIER 6"),IF(J297&gt;Dashboard!$H$29,IF(J297&lt;=Dashboard!$I$29,"TIER 4","TIER 6"),IF(J297&gt;Dashboard!$H$30,IF(J297&lt;=Dashboard!$I$30,"TIER 5","TIER 6"),IF(J297&gt;Dashboard!$H$31,IF(J297&lt;=Dashboard!$I$31,"TIER 6","TIER 6"),"TIER 6")))))))</f>
        <v>TIER 1</v>
      </c>
      <c r="L297" s="14">
        <f>$J297*Dashboard!$J$37</f>
        <v>90758.335354170791</v>
      </c>
      <c r="M297" s="14">
        <f>$J297*Dashboard!$J$38</f>
        <v>137952.66973833958</v>
      </c>
      <c r="N297" s="14">
        <f>$J297*Dashboard!$J$39</f>
        <v>544550.01212502469</v>
      </c>
      <c r="O297" s="14">
        <f>$J297*Dashboard!$J$40</f>
        <v>1041905.6898658808</v>
      </c>
      <c r="P297" s="14">
        <f>H297*(1+Dashboard!$L$19)^(Dashboard!$K$36-2019)</f>
        <v>305672.77874307975</v>
      </c>
      <c r="Q297" s="14">
        <f>I297*(1+Dashboard!$L$20)^(Dashboard!$K$36-2019)</f>
        <v>1537545.9174059548</v>
      </c>
      <c r="R297" s="14">
        <f>J297*(1+Dashboard!$L$18)^(Dashboard!$K$36-2019)</f>
        <v>1907758.4517515926</v>
      </c>
      <c r="S297" s="1" t="str">
        <f>IF(R297&gt;Dashboard!$K$26,"Metro",IF(R297&gt;Dashboard!$J$26,IF(R297&lt;=Dashboard!$K$26,"TIER 1","TIER 6"),IF(R297&gt;Dashboard!$J$27,IF(R297&lt;=Dashboard!$K$27,"TIER 2","TIER 6"),IF(R297&gt;Dashboard!$J$28,IF(R297&lt;=Dashboard!$K$28,"TIER 3","TIER 6"),IF(R297&gt;Dashboard!$J$29,IF(R297&lt;=Dashboard!$K$29,"TIER 4","TIER 6"),IF(R297&gt;Dashboard!$J$30,IF(R297&lt;=Dashboard!$K$30,"TIER 5","TIER 6"),IF(R297&gt;Dashboard!$J$31,IF(R297&lt;=Dashboard!$K$31,"TIER 6","TIER 6"),"TIER 6")))))))</f>
        <v>TIER 1</v>
      </c>
      <c r="T297" s="14">
        <f>$R297*Dashboard!$K$37</f>
        <v>190775.84517515928</v>
      </c>
      <c r="U297" s="14">
        <f>$R297*Dashboard!$K$38</f>
        <v>286163.76776273886</v>
      </c>
      <c r="V297" s="14">
        <f>$R297*Dashboard!$K$39</f>
        <v>476939.61293789814</v>
      </c>
      <c r="W297" s="14">
        <f>$R297*Dashboard!$K$40</f>
        <v>953879.22587579628</v>
      </c>
    </row>
    <row r="298" spans="3:23" x14ac:dyDescent="0.55000000000000004">
      <c r="C298" s="1" t="s">
        <v>294</v>
      </c>
      <c r="D298" s="1" t="s">
        <v>303</v>
      </c>
      <c r="E298" s="14">
        <v>87159</v>
      </c>
      <c r="F298" s="14">
        <v>1579727</v>
      </c>
      <c r="G298" s="14">
        <v>1666886</v>
      </c>
      <c r="H298" s="14">
        <f>E298*(1+Dashboard!$K$19)^(Dashboard!$J$36-2011)</f>
        <v>102120.65998877646</v>
      </c>
      <c r="I298" s="14">
        <f>F298*(1+Dashboard!$K$20)^(Dashboard!$J$36-2011)</f>
        <v>1647167.2734435871</v>
      </c>
      <c r="J298" s="14">
        <f>G298*(1+Dashboard!$K$18)^(Dashboard!$J$36-2011)</f>
        <v>1804998.6826175682</v>
      </c>
      <c r="K298" s="1" t="str">
        <f>IF(J298&gt;Dashboard!$I$26,"Metro",IF(J298&gt;Dashboard!$H$26,IF(J298&lt;=Dashboard!$I$26,"TIER 1","TIER 6"),IF(J298&gt;Dashboard!$H$27,IF(J298&lt;=Dashboard!$I$27,"TIER 2","TIER 6"),IF(J298&gt;Dashboard!$H$28,IF(J298&lt;=Dashboard!$I$28,"TIER 3","TIER 6"),IF(J298&gt;Dashboard!$H$29,IF(J298&lt;=Dashboard!$I$29,"TIER 4","TIER 6"),IF(J298&gt;Dashboard!$H$30,IF(J298&lt;=Dashboard!$I$30,"TIER 5","TIER 6"),IF(J298&gt;Dashboard!$H$31,IF(J298&lt;=Dashboard!$I$31,"TIER 6","TIER 6"),"TIER 6")))))))</f>
        <v>TIER 1</v>
      </c>
      <c r="L298" s="14">
        <f>$J298*Dashboard!$J$37</f>
        <v>90249.934130878421</v>
      </c>
      <c r="M298" s="14">
        <f>$J298*Dashboard!$J$38</f>
        <v>137179.89987893519</v>
      </c>
      <c r="N298" s="14">
        <f>$J298*Dashboard!$J$39</f>
        <v>541499.60478527041</v>
      </c>
      <c r="O298" s="14">
        <f>$J298*Dashboard!$J$40</f>
        <v>1036069.2438224843</v>
      </c>
      <c r="P298" s="14">
        <f>H298*(1+Dashboard!$L$19)^(Dashboard!$K$36-2019)</f>
        <v>112749.46030372242</v>
      </c>
      <c r="Q298" s="14">
        <f>I298*(1+Dashboard!$L$20)^(Dashboard!$K$36-2019)</f>
        <v>1686760.3110499075</v>
      </c>
      <c r="R298" s="14">
        <f>J298*(1+Dashboard!$L$18)^(Dashboard!$K$36-2019)</f>
        <v>1897071.7558483242</v>
      </c>
      <c r="S298" s="1" t="str">
        <f>IF(R298&gt;Dashboard!$K$26,"Metro",IF(R298&gt;Dashboard!$J$26,IF(R298&lt;=Dashboard!$K$26,"TIER 1","TIER 6"),IF(R298&gt;Dashboard!$J$27,IF(R298&lt;=Dashboard!$K$27,"TIER 2","TIER 6"),IF(R298&gt;Dashboard!$J$28,IF(R298&lt;=Dashboard!$K$28,"TIER 3","TIER 6"),IF(R298&gt;Dashboard!$J$29,IF(R298&lt;=Dashboard!$K$29,"TIER 4","TIER 6"),IF(R298&gt;Dashboard!$J$30,IF(R298&lt;=Dashboard!$K$30,"TIER 5","TIER 6"),IF(R298&gt;Dashboard!$J$31,IF(R298&lt;=Dashboard!$K$31,"TIER 6","TIER 6"),"TIER 6")))))))</f>
        <v>TIER 1</v>
      </c>
      <c r="T298" s="14">
        <f>$R298*Dashboard!$K$37</f>
        <v>189707.17558483244</v>
      </c>
      <c r="U298" s="14">
        <f>$R298*Dashboard!$K$38</f>
        <v>284560.7633772486</v>
      </c>
      <c r="V298" s="14">
        <f>$R298*Dashboard!$K$39</f>
        <v>474267.93896208104</v>
      </c>
      <c r="W298" s="14">
        <f>$R298*Dashboard!$K$40</f>
        <v>948535.87792416208</v>
      </c>
    </row>
    <row r="299" spans="3:23" x14ac:dyDescent="0.55000000000000004">
      <c r="C299" s="1" t="s">
        <v>417</v>
      </c>
      <c r="D299" s="1" t="s">
        <v>187</v>
      </c>
      <c r="E299" s="14">
        <v>329533</v>
      </c>
      <c r="F299" s="14">
        <v>1329923</v>
      </c>
      <c r="G299" s="14">
        <v>1659456</v>
      </c>
      <c r="H299" s="14">
        <f>E299*(1+Dashboard!$K$19)^(Dashboard!$J$36-2011)</f>
        <v>386100.43079981959</v>
      </c>
      <c r="I299" s="14">
        <f>F299*(1+Dashboard!$K$20)^(Dashboard!$J$36-2011)</f>
        <v>1386698.8674624891</v>
      </c>
      <c r="J299" s="14">
        <f>G299*(1+Dashboard!$K$18)^(Dashboard!$J$36-2011)</f>
        <v>1796953.0572947515</v>
      </c>
      <c r="K299" s="1" t="str">
        <f>IF(J299&gt;Dashboard!$I$26,"Metro",IF(J299&gt;Dashboard!$H$26,IF(J299&lt;=Dashboard!$I$26,"TIER 1","TIER 6"),IF(J299&gt;Dashboard!$H$27,IF(J299&lt;=Dashboard!$I$27,"TIER 2","TIER 6"),IF(J299&gt;Dashboard!$H$28,IF(J299&lt;=Dashboard!$I$28,"TIER 3","TIER 6"),IF(J299&gt;Dashboard!$H$29,IF(J299&lt;=Dashboard!$I$29,"TIER 4","TIER 6"),IF(J299&gt;Dashboard!$H$30,IF(J299&lt;=Dashboard!$I$30,"TIER 5","TIER 6"),IF(J299&gt;Dashboard!$H$31,IF(J299&lt;=Dashboard!$I$31,"TIER 6","TIER 6"),"TIER 6")))))))</f>
        <v>TIER 1</v>
      </c>
      <c r="L299" s="14">
        <f>$J299*Dashboard!$J$37</f>
        <v>89847.652864737582</v>
      </c>
      <c r="M299" s="14">
        <f>$J299*Dashboard!$J$38</f>
        <v>136568.4323544011</v>
      </c>
      <c r="N299" s="14">
        <f>$J299*Dashboard!$J$39</f>
        <v>539085.91718842543</v>
      </c>
      <c r="O299" s="14">
        <f>$J299*Dashboard!$J$40</f>
        <v>1031451.0548871874</v>
      </c>
      <c r="P299" s="14">
        <f>H299*(1+Dashboard!$L$19)^(Dashboard!$K$36-2019)</f>
        <v>426286.07375333086</v>
      </c>
      <c r="Q299" s="14">
        <f>I299*(1+Dashboard!$L$20)^(Dashboard!$K$36-2019)</f>
        <v>1420031.0136830134</v>
      </c>
      <c r="R299" s="14">
        <f>J299*(1+Dashboard!$L$18)^(Dashboard!$K$36-2019)</f>
        <v>1888615.7227747049</v>
      </c>
      <c r="S299" s="1" t="str">
        <f>IF(R299&gt;Dashboard!$K$26,"Metro",IF(R299&gt;Dashboard!$J$26,IF(R299&lt;=Dashboard!$K$26,"TIER 1","TIER 6"),IF(R299&gt;Dashboard!$J$27,IF(R299&lt;=Dashboard!$K$27,"TIER 2","TIER 6"),IF(R299&gt;Dashboard!$J$28,IF(R299&lt;=Dashboard!$K$28,"TIER 3","TIER 6"),IF(R299&gt;Dashboard!$J$29,IF(R299&lt;=Dashboard!$K$29,"TIER 4","TIER 6"),IF(R299&gt;Dashboard!$J$30,IF(R299&lt;=Dashboard!$K$30,"TIER 5","TIER 6"),IF(R299&gt;Dashboard!$J$31,IF(R299&lt;=Dashboard!$K$31,"TIER 6","TIER 6"),"TIER 6")))))))</f>
        <v>TIER 1</v>
      </c>
      <c r="T299" s="14">
        <f>$R299*Dashboard!$K$37</f>
        <v>188861.57227747049</v>
      </c>
      <c r="U299" s="14">
        <f>$R299*Dashboard!$K$38</f>
        <v>283292.35841620574</v>
      </c>
      <c r="V299" s="14">
        <f>$R299*Dashboard!$K$39</f>
        <v>472153.93069367623</v>
      </c>
      <c r="W299" s="14">
        <f>$R299*Dashboard!$K$40</f>
        <v>944307.86138735246</v>
      </c>
    </row>
    <row r="300" spans="3:23" x14ac:dyDescent="0.55000000000000004">
      <c r="C300" s="1" t="s">
        <v>469</v>
      </c>
      <c r="D300" s="1" t="s">
        <v>222</v>
      </c>
      <c r="E300" s="14">
        <v>281057</v>
      </c>
      <c r="F300" s="14">
        <v>1376519</v>
      </c>
      <c r="G300" s="14">
        <v>1657576</v>
      </c>
      <c r="H300" s="14">
        <f>E300*(1+Dashboard!$K$19)^(Dashboard!$J$36-2011)</f>
        <v>329303.07064635376</v>
      </c>
      <c r="I300" s="14">
        <f>F300*(1+Dashboard!$K$20)^(Dashboard!$J$36-2011)</f>
        <v>1435284.1016664861</v>
      </c>
      <c r="J300" s="14">
        <f>G300*(1+Dashboard!$K$18)^(Dashboard!$J$36-2011)</f>
        <v>1794917.2866881706</v>
      </c>
      <c r="K300" s="1" t="str">
        <f>IF(J300&gt;Dashboard!$I$26,"Metro",IF(J300&gt;Dashboard!$H$26,IF(J300&lt;=Dashboard!$I$26,"TIER 1","TIER 6"),IF(J300&gt;Dashboard!$H$27,IF(J300&lt;=Dashboard!$I$27,"TIER 2","TIER 6"),IF(J300&gt;Dashboard!$H$28,IF(J300&lt;=Dashboard!$I$28,"TIER 3","TIER 6"),IF(J300&gt;Dashboard!$H$29,IF(J300&lt;=Dashboard!$I$29,"TIER 4","TIER 6"),IF(J300&gt;Dashboard!$H$30,IF(J300&lt;=Dashboard!$I$30,"TIER 5","TIER 6"),IF(J300&gt;Dashboard!$H$31,IF(J300&lt;=Dashboard!$I$31,"TIER 6","TIER 6"),"TIER 6")))))))</f>
        <v>TIER 1</v>
      </c>
      <c r="L300" s="14">
        <f>$J300*Dashboard!$J$37</f>
        <v>89745.864334408543</v>
      </c>
      <c r="M300" s="14">
        <f>$J300*Dashboard!$J$38</f>
        <v>136413.71378830096</v>
      </c>
      <c r="N300" s="14">
        <f>$J300*Dashboard!$J$39</f>
        <v>538475.18600645114</v>
      </c>
      <c r="O300" s="14">
        <f>$J300*Dashboard!$J$40</f>
        <v>1030282.5225590101</v>
      </c>
      <c r="P300" s="14">
        <f>H300*(1+Dashboard!$L$19)^(Dashboard!$K$36-2019)</f>
        <v>363577.19873545261</v>
      </c>
      <c r="Q300" s="14">
        <f>I300*(1+Dashboard!$L$20)^(Dashboard!$K$36-2019)</f>
        <v>1469784.0934579882</v>
      </c>
      <c r="R300" s="14">
        <f>J300*(1+Dashboard!$L$18)^(Dashboard!$K$36-2019)</f>
        <v>1886476.1074074903</v>
      </c>
      <c r="S300" s="1" t="str">
        <f>IF(R300&gt;Dashboard!$K$26,"Metro",IF(R300&gt;Dashboard!$J$26,IF(R300&lt;=Dashboard!$K$26,"TIER 1","TIER 6"),IF(R300&gt;Dashboard!$J$27,IF(R300&lt;=Dashboard!$K$27,"TIER 2","TIER 6"),IF(R300&gt;Dashboard!$J$28,IF(R300&lt;=Dashboard!$K$28,"TIER 3","TIER 6"),IF(R300&gt;Dashboard!$J$29,IF(R300&lt;=Dashboard!$K$29,"TIER 4","TIER 6"),IF(R300&gt;Dashboard!$J$30,IF(R300&lt;=Dashboard!$K$30,"TIER 5","TIER 6"),IF(R300&gt;Dashboard!$J$31,IF(R300&lt;=Dashboard!$K$31,"TIER 6","TIER 6"),"TIER 6")))))))</f>
        <v>TIER 1</v>
      </c>
      <c r="T300" s="14">
        <f>$R300*Dashboard!$K$37</f>
        <v>188647.61074074905</v>
      </c>
      <c r="U300" s="14">
        <f>$R300*Dashboard!$K$38</f>
        <v>282971.41611112352</v>
      </c>
      <c r="V300" s="14">
        <f>$R300*Dashboard!$K$39</f>
        <v>471619.02685187256</v>
      </c>
      <c r="W300" s="14">
        <f>$R300*Dashboard!$K$40</f>
        <v>943238.05370374513</v>
      </c>
    </row>
    <row r="301" spans="3:23" x14ac:dyDescent="0.55000000000000004">
      <c r="C301" s="1" t="s">
        <v>611</v>
      </c>
      <c r="D301" s="1" t="s">
        <v>626</v>
      </c>
      <c r="E301" s="14">
        <v>280841</v>
      </c>
      <c r="F301" s="14">
        <v>1375775</v>
      </c>
      <c r="G301" s="14">
        <v>1656616</v>
      </c>
      <c r="H301" s="14">
        <f>E301*(1+Dashboard!$K$19)^(Dashboard!$J$36-2011)</f>
        <v>329049.99222005723</v>
      </c>
      <c r="I301" s="14">
        <f>F301*(1+Dashboard!$K$20)^(Dashboard!$J$36-2011)</f>
        <v>1434508.339492742</v>
      </c>
      <c r="J301" s="14">
        <f>G301*(1+Dashboard!$K$18)^(Dashboard!$J$36-2011)</f>
        <v>1793877.7442507679</v>
      </c>
      <c r="K301" s="1" t="str">
        <f>IF(J301&gt;Dashboard!$I$26,"Metro",IF(J301&gt;Dashboard!$H$26,IF(J301&lt;=Dashboard!$I$26,"TIER 1","TIER 6"),IF(J301&gt;Dashboard!$H$27,IF(J301&lt;=Dashboard!$I$27,"TIER 2","TIER 6"),IF(J301&gt;Dashboard!$H$28,IF(J301&lt;=Dashboard!$I$28,"TIER 3","TIER 6"),IF(J301&gt;Dashboard!$H$29,IF(J301&lt;=Dashboard!$I$29,"TIER 4","TIER 6"),IF(J301&gt;Dashboard!$H$30,IF(J301&lt;=Dashboard!$I$30,"TIER 5","TIER 6"),IF(J301&gt;Dashboard!$H$31,IF(J301&lt;=Dashboard!$I$31,"TIER 6","TIER 6"),"TIER 6")))))))</f>
        <v>TIER 1</v>
      </c>
      <c r="L301" s="14">
        <f>$J301*Dashboard!$J$37</f>
        <v>89693.887212538393</v>
      </c>
      <c r="M301" s="14">
        <f>$J301*Dashboard!$J$38</f>
        <v>136334.70856305835</v>
      </c>
      <c r="N301" s="14">
        <f>$J301*Dashboard!$J$39</f>
        <v>538163.32327523036</v>
      </c>
      <c r="O301" s="14">
        <f>$J301*Dashboard!$J$40</f>
        <v>1029685.8251999408</v>
      </c>
      <c r="P301" s="14">
        <f>H301*(1+Dashboard!$L$19)^(Dashboard!$K$36-2019)</f>
        <v>363297.77970327454</v>
      </c>
      <c r="Q301" s="14">
        <f>I301*(1+Dashboard!$L$20)^(Dashboard!$K$36-2019)</f>
        <v>1468989.6842522069</v>
      </c>
      <c r="R301" s="14">
        <f>J301*(1+Dashboard!$L$18)^(Dashboard!$K$36-2019)</f>
        <v>1885383.5378582743</v>
      </c>
      <c r="S301" s="1" t="str">
        <f>IF(R301&gt;Dashboard!$K$26,"Metro",IF(R301&gt;Dashboard!$J$26,IF(R301&lt;=Dashboard!$K$26,"TIER 1","TIER 6"),IF(R301&gt;Dashboard!$J$27,IF(R301&lt;=Dashboard!$K$27,"TIER 2","TIER 6"),IF(R301&gt;Dashboard!$J$28,IF(R301&lt;=Dashboard!$K$28,"TIER 3","TIER 6"),IF(R301&gt;Dashboard!$J$29,IF(R301&lt;=Dashboard!$K$29,"TIER 4","TIER 6"),IF(R301&gt;Dashboard!$J$30,IF(R301&lt;=Dashboard!$K$30,"TIER 5","TIER 6"),IF(R301&gt;Dashboard!$J$31,IF(R301&lt;=Dashboard!$K$31,"TIER 6","TIER 6"),"TIER 6")))))))</f>
        <v>TIER 1</v>
      </c>
      <c r="T301" s="14">
        <f>$R301*Dashboard!$K$37</f>
        <v>188538.35378582744</v>
      </c>
      <c r="U301" s="14">
        <f>$R301*Dashboard!$K$38</f>
        <v>282807.53067874111</v>
      </c>
      <c r="V301" s="14">
        <f>$R301*Dashboard!$K$39</f>
        <v>471345.88446456857</v>
      </c>
      <c r="W301" s="14">
        <f>$R301*Dashboard!$K$40</f>
        <v>942691.76892913715</v>
      </c>
    </row>
    <row r="302" spans="3:23" x14ac:dyDescent="0.55000000000000004">
      <c r="C302" s="1" t="s">
        <v>559</v>
      </c>
      <c r="D302" s="1" t="s">
        <v>568</v>
      </c>
      <c r="E302" s="14">
        <v>515965</v>
      </c>
      <c r="F302" s="14">
        <v>1139204</v>
      </c>
      <c r="G302" s="14">
        <v>1655169</v>
      </c>
      <c r="H302" s="14">
        <f>E302*(1+Dashboard!$K$19)^(Dashboard!$J$36-2011)</f>
        <v>604535.23251883395</v>
      </c>
      <c r="I302" s="14">
        <f>F302*(1+Dashboard!$K$20)^(Dashboard!$J$36-2011)</f>
        <v>1187837.8647551306</v>
      </c>
      <c r="J302" s="14">
        <f>G302*(1+Dashboard!$K$18)^(Dashboard!$J$36-2011)</f>
        <v>1792310.8505977239</v>
      </c>
      <c r="K302" s="1" t="str">
        <f>IF(J302&gt;Dashboard!$I$26,"Metro",IF(J302&gt;Dashboard!$H$26,IF(J302&lt;=Dashboard!$I$26,"TIER 1","TIER 6"),IF(J302&gt;Dashboard!$H$27,IF(J302&lt;=Dashboard!$I$27,"TIER 2","TIER 6"),IF(J302&gt;Dashboard!$H$28,IF(J302&lt;=Dashboard!$I$28,"TIER 3","TIER 6"),IF(J302&gt;Dashboard!$H$29,IF(J302&lt;=Dashboard!$I$29,"TIER 4","TIER 6"),IF(J302&gt;Dashboard!$H$30,IF(J302&lt;=Dashboard!$I$30,"TIER 5","TIER 6"),IF(J302&gt;Dashboard!$H$31,IF(J302&lt;=Dashboard!$I$31,"TIER 6","TIER 6"),"TIER 6")))))))</f>
        <v>TIER 1</v>
      </c>
      <c r="L302" s="14">
        <f>$J302*Dashboard!$J$37</f>
        <v>89615.542529886196</v>
      </c>
      <c r="M302" s="14">
        <f>$J302*Dashboard!$J$38</f>
        <v>136215.62464542701</v>
      </c>
      <c r="N302" s="14">
        <f>$J302*Dashboard!$J$39</f>
        <v>537693.25517931709</v>
      </c>
      <c r="O302" s="14">
        <f>$J302*Dashboard!$J$40</f>
        <v>1028786.4282430937</v>
      </c>
      <c r="P302" s="14">
        <f>H302*(1+Dashboard!$L$19)^(Dashboard!$K$36-2019)</f>
        <v>667455.74508209294</v>
      </c>
      <c r="Q302" s="14">
        <f>I302*(1+Dashboard!$L$20)^(Dashboard!$K$36-2019)</f>
        <v>1216389.9796542686</v>
      </c>
      <c r="R302" s="14">
        <f>J302*(1+Dashboard!$L$18)^(Dashboard!$K$36-2019)</f>
        <v>1883736.7168814873</v>
      </c>
      <c r="S302" s="1" t="str">
        <f>IF(R302&gt;Dashboard!$K$26,"Metro",IF(R302&gt;Dashboard!$J$26,IF(R302&lt;=Dashboard!$K$26,"TIER 1","TIER 6"),IF(R302&gt;Dashboard!$J$27,IF(R302&lt;=Dashboard!$K$27,"TIER 2","TIER 6"),IF(R302&gt;Dashboard!$J$28,IF(R302&lt;=Dashboard!$K$28,"TIER 3","TIER 6"),IF(R302&gt;Dashboard!$J$29,IF(R302&lt;=Dashboard!$K$29,"TIER 4","TIER 6"),IF(R302&gt;Dashboard!$J$30,IF(R302&lt;=Dashboard!$K$30,"TIER 5","TIER 6"),IF(R302&gt;Dashboard!$J$31,IF(R302&lt;=Dashboard!$K$31,"TIER 6","TIER 6"),"TIER 6")))))))</f>
        <v>TIER 1</v>
      </c>
      <c r="T302" s="14">
        <f>$R302*Dashboard!$K$37</f>
        <v>188373.67168814875</v>
      </c>
      <c r="U302" s="14">
        <f>$R302*Dashboard!$K$38</f>
        <v>282560.50753222307</v>
      </c>
      <c r="V302" s="14">
        <f>$R302*Dashboard!$K$39</f>
        <v>470934.17922037182</v>
      </c>
      <c r="W302" s="14">
        <f>$R302*Dashboard!$K$40</f>
        <v>941868.35844074364</v>
      </c>
    </row>
    <row r="303" spans="3:23" x14ac:dyDescent="0.55000000000000004">
      <c r="C303" s="1" t="s">
        <v>528</v>
      </c>
      <c r="D303" s="1" t="s">
        <v>530</v>
      </c>
      <c r="E303" s="14">
        <v>197381</v>
      </c>
      <c r="F303" s="14">
        <v>1451616</v>
      </c>
      <c r="G303" s="14">
        <v>1648997</v>
      </c>
      <c r="H303" s="14">
        <f>E303*(1+Dashboard!$K$19)^(Dashboard!$J$36-2011)</f>
        <v>231263.30028160816</v>
      </c>
      <c r="I303" s="14">
        <f>F303*(1+Dashboard!$K$20)^(Dashboard!$J$36-2011)</f>
        <v>1513587.0747332205</v>
      </c>
      <c r="J303" s="14">
        <f>G303*(1+Dashboard!$K$18)^(Dashboard!$J$36-2011)</f>
        <v>1785627.4590105873</v>
      </c>
      <c r="K303" s="1" t="str">
        <f>IF(J303&gt;Dashboard!$I$26,"Metro",IF(J303&gt;Dashboard!$H$26,IF(J303&lt;=Dashboard!$I$26,"TIER 1","TIER 6"),IF(J303&gt;Dashboard!$H$27,IF(J303&lt;=Dashboard!$I$27,"TIER 2","TIER 6"),IF(J303&gt;Dashboard!$H$28,IF(J303&lt;=Dashboard!$I$28,"TIER 3","TIER 6"),IF(J303&gt;Dashboard!$H$29,IF(J303&lt;=Dashboard!$I$29,"TIER 4","TIER 6"),IF(J303&gt;Dashboard!$H$30,IF(J303&lt;=Dashboard!$I$30,"TIER 5","TIER 6"),IF(J303&gt;Dashboard!$H$31,IF(J303&lt;=Dashboard!$I$31,"TIER 6","TIER 6"),"TIER 6")))))))</f>
        <v>TIER 1</v>
      </c>
      <c r="L303" s="14">
        <f>$J303*Dashboard!$J$37</f>
        <v>89281.372950529374</v>
      </c>
      <c r="M303" s="14">
        <f>$J303*Dashboard!$J$38</f>
        <v>135707.68688480463</v>
      </c>
      <c r="N303" s="14">
        <f>$J303*Dashboard!$J$39</f>
        <v>535688.23770317622</v>
      </c>
      <c r="O303" s="14">
        <f>$J303*Dashboard!$J$40</f>
        <v>1024950.1614720772</v>
      </c>
      <c r="P303" s="14">
        <f>H303*(1+Dashboard!$L$19)^(Dashboard!$K$36-2019)</f>
        <v>255333.37032560073</v>
      </c>
      <c r="Q303" s="14">
        <f>I303*(1+Dashboard!$L$20)^(Dashboard!$K$36-2019)</f>
        <v>1549969.2387893747</v>
      </c>
      <c r="R303" s="14">
        <f>J303*(1+Dashboard!$L$18)^(Dashboard!$K$36-2019)</f>
        <v>1876712.4051546529</v>
      </c>
      <c r="S303" s="1" t="str">
        <f>IF(R303&gt;Dashboard!$K$26,"Metro",IF(R303&gt;Dashboard!$J$26,IF(R303&lt;=Dashboard!$K$26,"TIER 1","TIER 6"),IF(R303&gt;Dashboard!$J$27,IF(R303&lt;=Dashboard!$K$27,"TIER 2","TIER 6"),IF(R303&gt;Dashboard!$J$28,IF(R303&lt;=Dashboard!$K$28,"TIER 3","TIER 6"),IF(R303&gt;Dashboard!$J$29,IF(R303&lt;=Dashboard!$K$29,"TIER 4","TIER 6"),IF(R303&gt;Dashboard!$J$30,IF(R303&lt;=Dashboard!$K$30,"TIER 5","TIER 6"),IF(R303&gt;Dashboard!$J$31,IF(R303&lt;=Dashboard!$K$31,"TIER 6","TIER 6"),"TIER 6")))))))</f>
        <v>TIER 1</v>
      </c>
      <c r="T303" s="14">
        <f>$R303*Dashboard!$K$37</f>
        <v>187671.2405154653</v>
      </c>
      <c r="U303" s="14">
        <f>$R303*Dashboard!$K$38</f>
        <v>281506.8607731979</v>
      </c>
      <c r="V303" s="14">
        <f>$R303*Dashboard!$K$39</f>
        <v>469178.10128866322</v>
      </c>
      <c r="W303" s="14">
        <f>$R303*Dashboard!$K$40</f>
        <v>938356.20257732645</v>
      </c>
    </row>
    <row r="304" spans="3:23" x14ac:dyDescent="0.55000000000000004">
      <c r="C304" s="1" t="s">
        <v>643</v>
      </c>
      <c r="D304" s="1" t="s">
        <v>653</v>
      </c>
      <c r="E304" s="14">
        <v>586760</v>
      </c>
      <c r="F304" s="14">
        <v>1062142</v>
      </c>
      <c r="G304" s="14">
        <v>1648902</v>
      </c>
      <c r="H304" s="14">
        <f>E304*(1+Dashboard!$K$19)^(Dashboard!$J$36-2011)</f>
        <v>687482.85839688929</v>
      </c>
      <c r="I304" s="14">
        <f>F304*(1+Dashboard!$K$20)^(Dashboard!$J$36-2011)</f>
        <v>1107486.0036891934</v>
      </c>
      <c r="J304" s="14">
        <f>G304*(1+Dashboard!$K$18)^(Dashboard!$J$36-2011)</f>
        <v>1785524.5876235527</v>
      </c>
      <c r="K304" s="1" t="str">
        <f>IF(J304&gt;Dashboard!$I$26,"Metro",IF(J304&gt;Dashboard!$H$26,IF(J304&lt;=Dashboard!$I$26,"TIER 1","TIER 6"),IF(J304&gt;Dashboard!$H$27,IF(J304&lt;=Dashboard!$I$27,"TIER 2","TIER 6"),IF(J304&gt;Dashboard!$H$28,IF(J304&lt;=Dashboard!$I$28,"TIER 3","TIER 6"),IF(J304&gt;Dashboard!$H$29,IF(J304&lt;=Dashboard!$I$29,"TIER 4","TIER 6"),IF(J304&gt;Dashboard!$H$30,IF(J304&lt;=Dashboard!$I$30,"TIER 5","TIER 6"),IF(J304&gt;Dashboard!$H$31,IF(J304&lt;=Dashboard!$I$31,"TIER 6","TIER 6"),"TIER 6")))))))</f>
        <v>TIER 1</v>
      </c>
      <c r="L304" s="14">
        <f>$J304*Dashboard!$J$37</f>
        <v>89276.229381177633</v>
      </c>
      <c r="M304" s="14">
        <f>$J304*Dashboard!$J$38</f>
        <v>135699.86865938999</v>
      </c>
      <c r="N304" s="14">
        <f>$J304*Dashboard!$J$39</f>
        <v>535657.3762870658</v>
      </c>
      <c r="O304" s="14">
        <f>$J304*Dashboard!$J$40</f>
        <v>1024891.1132959194</v>
      </c>
      <c r="P304" s="14">
        <f>H304*(1+Dashboard!$L$19)^(Dashboard!$K$36-2019)</f>
        <v>759036.6264850694</v>
      </c>
      <c r="Q304" s="14">
        <f>I304*(1+Dashboard!$L$20)^(Dashboard!$K$36-2019)</f>
        <v>1134106.6971060005</v>
      </c>
      <c r="R304" s="14">
        <f>J304*(1+Dashboard!$L$18)^(Dashboard!$K$36-2019)</f>
        <v>1876604.2862930119</v>
      </c>
      <c r="S304" s="1" t="str">
        <f>IF(R304&gt;Dashboard!$K$26,"Metro",IF(R304&gt;Dashboard!$J$26,IF(R304&lt;=Dashboard!$K$26,"TIER 1","TIER 6"),IF(R304&gt;Dashboard!$J$27,IF(R304&lt;=Dashboard!$K$27,"TIER 2","TIER 6"),IF(R304&gt;Dashboard!$J$28,IF(R304&lt;=Dashboard!$K$28,"TIER 3","TIER 6"),IF(R304&gt;Dashboard!$J$29,IF(R304&lt;=Dashboard!$K$29,"TIER 4","TIER 6"),IF(R304&gt;Dashboard!$J$30,IF(R304&lt;=Dashboard!$K$30,"TIER 5","TIER 6"),IF(R304&gt;Dashboard!$J$31,IF(R304&lt;=Dashboard!$K$31,"TIER 6","TIER 6"),"TIER 6")))))))</f>
        <v>TIER 1</v>
      </c>
      <c r="T304" s="14">
        <f>$R304*Dashboard!$K$37</f>
        <v>187660.4286293012</v>
      </c>
      <c r="U304" s="14">
        <f>$R304*Dashboard!$K$38</f>
        <v>281490.64294395177</v>
      </c>
      <c r="V304" s="14">
        <f>$R304*Dashboard!$K$39</f>
        <v>469151.07157325296</v>
      </c>
      <c r="W304" s="14">
        <f>$R304*Dashboard!$K$40</f>
        <v>938302.14314650593</v>
      </c>
    </row>
    <row r="305" spans="3:23" x14ac:dyDescent="0.55000000000000004">
      <c r="C305" s="1" t="s">
        <v>469</v>
      </c>
      <c r="D305" s="1" t="s">
        <v>224</v>
      </c>
      <c r="E305" s="14">
        <v>275474</v>
      </c>
      <c r="F305" s="14">
        <v>1372821</v>
      </c>
      <c r="G305" s="14">
        <v>1648295</v>
      </c>
      <c r="H305" s="14">
        <f>E305*(1+Dashboard!$K$19)^(Dashboard!$J$36-2011)</f>
        <v>322761.69632221811</v>
      </c>
      <c r="I305" s="14">
        <f>F305*(1+Dashboard!$K$20)^(Dashboard!$J$36-2011)</f>
        <v>1431428.2300018286</v>
      </c>
      <c r="J305" s="14">
        <f>G305*(1+Dashboard!$K$18)^(Dashboard!$J$36-2011)</f>
        <v>1784867.2936032366</v>
      </c>
      <c r="K305" s="1" t="str">
        <f>IF(J305&gt;Dashboard!$I$26,"Metro",IF(J305&gt;Dashboard!$H$26,IF(J305&lt;=Dashboard!$I$26,"TIER 1","TIER 6"),IF(J305&gt;Dashboard!$H$27,IF(J305&lt;=Dashboard!$I$27,"TIER 2","TIER 6"),IF(J305&gt;Dashboard!$H$28,IF(J305&lt;=Dashboard!$I$28,"TIER 3","TIER 6"),IF(J305&gt;Dashboard!$H$29,IF(J305&lt;=Dashboard!$I$29,"TIER 4","TIER 6"),IF(J305&gt;Dashboard!$H$30,IF(J305&lt;=Dashboard!$I$30,"TIER 5","TIER 6"),IF(J305&gt;Dashboard!$H$31,IF(J305&lt;=Dashboard!$I$31,"TIER 6","TIER 6"),"TIER 6")))))))</f>
        <v>TIER 1</v>
      </c>
      <c r="L305" s="14">
        <f>$J305*Dashboard!$J$37</f>
        <v>89243.364680161831</v>
      </c>
      <c r="M305" s="14">
        <f>$J305*Dashboard!$J$38</f>
        <v>135649.91431384598</v>
      </c>
      <c r="N305" s="14">
        <f>$J305*Dashboard!$J$39</f>
        <v>535460.1880809709</v>
      </c>
      <c r="O305" s="14">
        <f>$J305*Dashboard!$J$40</f>
        <v>1024513.8265282579</v>
      </c>
      <c r="P305" s="14">
        <f>H305*(1+Dashboard!$L$19)^(Dashboard!$K$36-2019)</f>
        <v>356354.99291762908</v>
      </c>
      <c r="Q305" s="14">
        <f>I305*(1+Dashboard!$L$20)^(Dashboard!$K$36-2019)</f>
        <v>1465835.538023877</v>
      </c>
      <c r="R305" s="14">
        <f>J305*(1+Dashboard!$L$18)^(Dashboard!$K$36-2019)</f>
        <v>1875913.463671789</v>
      </c>
      <c r="S305" s="1" t="str">
        <f>IF(R305&gt;Dashboard!$K$26,"Metro",IF(R305&gt;Dashboard!$J$26,IF(R305&lt;=Dashboard!$K$26,"TIER 1","TIER 6"),IF(R305&gt;Dashboard!$J$27,IF(R305&lt;=Dashboard!$K$27,"TIER 2","TIER 6"),IF(R305&gt;Dashboard!$J$28,IF(R305&lt;=Dashboard!$K$28,"TIER 3","TIER 6"),IF(R305&gt;Dashboard!$J$29,IF(R305&lt;=Dashboard!$K$29,"TIER 4","TIER 6"),IF(R305&gt;Dashboard!$J$30,IF(R305&lt;=Dashboard!$K$30,"TIER 5","TIER 6"),IF(R305&gt;Dashboard!$J$31,IF(R305&lt;=Dashboard!$K$31,"TIER 6","TIER 6"),"TIER 6")))))))</f>
        <v>TIER 1</v>
      </c>
      <c r="T305" s="14">
        <f>$R305*Dashboard!$K$37</f>
        <v>187591.34636717892</v>
      </c>
      <c r="U305" s="14">
        <f>$R305*Dashboard!$K$38</f>
        <v>281387.01955076837</v>
      </c>
      <c r="V305" s="14">
        <f>$R305*Dashboard!$K$39</f>
        <v>468978.36591794726</v>
      </c>
      <c r="W305" s="14">
        <f>$R305*Dashboard!$K$40</f>
        <v>937956.73183589452</v>
      </c>
    </row>
    <row r="306" spans="3:23" x14ac:dyDescent="0.55000000000000004">
      <c r="C306" s="1" t="s">
        <v>611</v>
      </c>
      <c r="D306" s="1" t="s">
        <v>623</v>
      </c>
      <c r="E306" s="14">
        <v>974309</v>
      </c>
      <c r="F306" s="14">
        <v>673806</v>
      </c>
      <c r="G306" s="14">
        <v>1648115</v>
      </c>
      <c r="H306" s="14">
        <f>E306*(1+Dashboard!$K$19)^(Dashboard!$J$36-2011)</f>
        <v>1141558.2798449362</v>
      </c>
      <c r="I306" s="14">
        <f>F306*(1+Dashboard!$K$20)^(Dashboard!$J$36-2011)</f>
        <v>702571.51510984474</v>
      </c>
      <c r="J306" s="14">
        <f>G306*(1+Dashboard!$K$18)^(Dashboard!$J$36-2011)</f>
        <v>1784672.3793962235</v>
      </c>
      <c r="K306" s="1" t="str">
        <f>IF(J306&gt;Dashboard!$I$26,"Metro",IF(J306&gt;Dashboard!$H$26,IF(J306&lt;=Dashboard!$I$26,"TIER 1","TIER 6"),IF(J306&gt;Dashboard!$H$27,IF(J306&lt;=Dashboard!$I$27,"TIER 2","TIER 6"),IF(J306&gt;Dashboard!$H$28,IF(J306&lt;=Dashboard!$I$28,"TIER 3","TIER 6"),IF(J306&gt;Dashboard!$H$29,IF(J306&lt;=Dashboard!$I$29,"TIER 4","TIER 6"),IF(J306&gt;Dashboard!$H$30,IF(J306&lt;=Dashboard!$I$30,"TIER 5","TIER 6"),IF(J306&gt;Dashboard!$H$31,IF(J306&lt;=Dashboard!$I$31,"TIER 6","TIER 6"),"TIER 6")))))))</f>
        <v>TIER 1</v>
      </c>
      <c r="L306" s="14">
        <f>$J306*Dashboard!$J$37</f>
        <v>89233.618969811185</v>
      </c>
      <c r="M306" s="14">
        <f>$J306*Dashboard!$J$38</f>
        <v>135635.10083411299</v>
      </c>
      <c r="N306" s="14">
        <f>$J306*Dashboard!$J$39</f>
        <v>535401.71381886699</v>
      </c>
      <c r="O306" s="14">
        <f>$J306*Dashboard!$J$40</f>
        <v>1024401.9457734324</v>
      </c>
      <c r="P306" s="14">
        <f>H306*(1+Dashboard!$L$19)^(Dashboard!$K$36-2019)</f>
        <v>1260372.5825108076</v>
      </c>
      <c r="Q306" s="14">
        <f>I306*(1+Dashboard!$L$20)^(Dashboard!$K$36-2019)</f>
        <v>719459.25982609275</v>
      </c>
      <c r="R306" s="14">
        <f>J306*(1+Dashboard!$L$18)^(Dashboard!$K$36-2019)</f>
        <v>1875708.6068813109</v>
      </c>
      <c r="S306" s="1" t="str">
        <f>IF(R306&gt;Dashboard!$K$26,"Metro",IF(R306&gt;Dashboard!$J$26,IF(R306&lt;=Dashboard!$K$26,"TIER 1","TIER 6"),IF(R306&gt;Dashboard!$J$27,IF(R306&lt;=Dashboard!$K$27,"TIER 2","TIER 6"),IF(R306&gt;Dashboard!$J$28,IF(R306&lt;=Dashboard!$K$28,"TIER 3","TIER 6"),IF(R306&gt;Dashboard!$J$29,IF(R306&lt;=Dashboard!$K$29,"TIER 4","TIER 6"),IF(R306&gt;Dashboard!$J$30,IF(R306&lt;=Dashboard!$K$30,"TIER 5","TIER 6"),IF(R306&gt;Dashboard!$J$31,IF(R306&lt;=Dashboard!$K$31,"TIER 6","TIER 6"),"TIER 6")))))))</f>
        <v>TIER 1</v>
      </c>
      <c r="T306" s="14">
        <f>$R306*Dashboard!$K$37</f>
        <v>187570.8606881311</v>
      </c>
      <c r="U306" s="14">
        <f>$R306*Dashboard!$K$38</f>
        <v>281356.2910321966</v>
      </c>
      <c r="V306" s="14">
        <f>$R306*Dashboard!$K$39</f>
        <v>468927.15172032773</v>
      </c>
      <c r="W306" s="14">
        <f>$R306*Dashboard!$K$40</f>
        <v>937854.30344065547</v>
      </c>
    </row>
    <row r="307" spans="3:23" x14ac:dyDescent="0.55000000000000004">
      <c r="C307" s="1" t="s">
        <v>358</v>
      </c>
      <c r="D307" s="1" t="s">
        <v>147</v>
      </c>
      <c r="E307" s="14">
        <v>321322</v>
      </c>
      <c r="F307" s="14">
        <v>1313123</v>
      </c>
      <c r="G307" s="14">
        <v>1634445</v>
      </c>
      <c r="H307" s="14">
        <f>E307*(1+Dashboard!$K$19)^(Dashboard!$J$36-2011)</f>
        <v>376479.93562240998</v>
      </c>
      <c r="I307" s="14">
        <f>F307*(1+Dashboard!$K$20)^(Dashboard!$J$36-2011)</f>
        <v>1369181.6570876255</v>
      </c>
      <c r="J307" s="14">
        <f>G307*(1+Dashboard!$K$18)^(Dashboard!$J$36-2011)</f>
        <v>1769869.7282302876</v>
      </c>
      <c r="K307" s="1" t="str">
        <f>IF(J307&gt;Dashboard!$I$26,"Metro",IF(J307&gt;Dashboard!$H$26,IF(J307&lt;=Dashboard!$I$26,"TIER 1","TIER 6"),IF(J307&gt;Dashboard!$H$27,IF(J307&lt;=Dashboard!$I$27,"TIER 2","TIER 6"),IF(J307&gt;Dashboard!$H$28,IF(J307&lt;=Dashboard!$I$28,"TIER 3","TIER 6"),IF(J307&gt;Dashboard!$H$29,IF(J307&lt;=Dashboard!$I$29,"TIER 4","TIER 6"),IF(J307&gt;Dashboard!$H$30,IF(J307&lt;=Dashboard!$I$30,"TIER 5","TIER 6"),IF(J307&gt;Dashboard!$H$31,IF(J307&lt;=Dashboard!$I$31,"TIER 6","TIER 6"),"TIER 6")))))))</f>
        <v>TIER 1</v>
      </c>
      <c r="L307" s="14">
        <f>$J307*Dashboard!$J$37</f>
        <v>88493.486411514386</v>
      </c>
      <c r="M307" s="14">
        <f>$J307*Dashboard!$J$38</f>
        <v>134510.09934550186</v>
      </c>
      <c r="N307" s="14">
        <f>$J307*Dashboard!$J$39</f>
        <v>530960.91846908629</v>
      </c>
      <c r="O307" s="14">
        <f>$J307*Dashboard!$J$40</f>
        <v>1015905.2240041852</v>
      </c>
      <c r="P307" s="14">
        <f>H307*(1+Dashboard!$L$19)^(Dashboard!$K$36-2019)</f>
        <v>415664.26971067471</v>
      </c>
      <c r="Q307" s="14">
        <f>I307*(1+Dashboard!$L$20)^(Dashboard!$K$36-2019)</f>
        <v>1402092.7412944057</v>
      </c>
      <c r="R307" s="14">
        <f>J307*(1+Dashboard!$L$18)^(Dashboard!$K$36-2019)</f>
        <v>1860150.8717377877</v>
      </c>
      <c r="S307" s="1" t="str">
        <f>IF(R307&gt;Dashboard!$K$26,"Metro",IF(R307&gt;Dashboard!$J$26,IF(R307&lt;=Dashboard!$K$26,"TIER 1","TIER 6"),IF(R307&gt;Dashboard!$J$27,IF(R307&lt;=Dashboard!$K$27,"TIER 2","TIER 6"),IF(R307&gt;Dashboard!$J$28,IF(R307&lt;=Dashboard!$K$28,"TIER 3","TIER 6"),IF(R307&gt;Dashboard!$J$29,IF(R307&lt;=Dashboard!$K$29,"TIER 4","TIER 6"),IF(R307&gt;Dashboard!$J$30,IF(R307&lt;=Dashboard!$K$30,"TIER 5","TIER 6"),IF(R307&gt;Dashboard!$J$31,IF(R307&lt;=Dashboard!$K$31,"TIER 6","TIER 6"),"TIER 6")))))))</f>
        <v>TIER 1</v>
      </c>
      <c r="T307" s="14">
        <f>$R307*Dashboard!$K$37</f>
        <v>186015.0871737788</v>
      </c>
      <c r="U307" s="14">
        <f>$R307*Dashboard!$K$38</f>
        <v>279022.63076066814</v>
      </c>
      <c r="V307" s="14">
        <f>$R307*Dashboard!$K$39</f>
        <v>465037.71793444693</v>
      </c>
      <c r="W307" s="14">
        <f>$R307*Dashboard!$K$40</f>
        <v>930075.43586889387</v>
      </c>
    </row>
    <row r="308" spans="3:23" x14ac:dyDescent="0.55000000000000004">
      <c r="C308" s="1" t="s">
        <v>571</v>
      </c>
      <c r="D308" s="1" t="s">
        <v>573</v>
      </c>
      <c r="E308" s="14">
        <v>201793</v>
      </c>
      <c r="F308" s="14">
        <v>1432616</v>
      </c>
      <c r="G308" s="14">
        <v>1634409</v>
      </c>
      <c r="H308" s="14">
        <f>E308*(1+Dashboard!$K$19)^(Dashboard!$J$36-2011)</f>
        <v>236432.66147059016</v>
      </c>
      <c r="I308" s="14">
        <f>F308*(1+Dashboard!$K$20)^(Dashboard!$J$36-2011)</f>
        <v>1493775.9439521246</v>
      </c>
      <c r="J308" s="14">
        <f>G308*(1+Dashboard!$K$18)^(Dashboard!$J$36-2011)</f>
        <v>1769830.745388885</v>
      </c>
      <c r="K308" s="1" t="str">
        <f>IF(J308&gt;Dashboard!$I$26,"Metro",IF(J308&gt;Dashboard!$H$26,IF(J308&lt;=Dashboard!$I$26,"TIER 1","TIER 6"),IF(J308&gt;Dashboard!$H$27,IF(J308&lt;=Dashboard!$I$27,"TIER 2","TIER 6"),IF(J308&gt;Dashboard!$H$28,IF(J308&lt;=Dashboard!$I$28,"TIER 3","TIER 6"),IF(J308&gt;Dashboard!$H$29,IF(J308&lt;=Dashboard!$I$29,"TIER 4","TIER 6"),IF(J308&gt;Dashboard!$H$30,IF(J308&lt;=Dashboard!$I$30,"TIER 5","TIER 6"),IF(J308&gt;Dashboard!$H$31,IF(J308&lt;=Dashboard!$I$31,"TIER 6","TIER 6"),"TIER 6")))))))</f>
        <v>TIER 1</v>
      </c>
      <c r="L308" s="14">
        <f>$J308*Dashboard!$J$37</f>
        <v>88491.537269444263</v>
      </c>
      <c r="M308" s="14">
        <f>$J308*Dashboard!$J$38</f>
        <v>134507.13664955526</v>
      </c>
      <c r="N308" s="14">
        <f>$J308*Dashboard!$J$39</f>
        <v>530949.22361666546</v>
      </c>
      <c r="O308" s="14">
        <f>$J308*Dashboard!$J$40</f>
        <v>1015882.8478532201</v>
      </c>
      <c r="P308" s="14">
        <f>H308*(1+Dashboard!$L$19)^(Dashboard!$K$36-2019)</f>
        <v>261040.76277916288</v>
      </c>
      <c r="Q308" s="14">
        <f>I308*(1+Dashboard!$L$20)^(Dashboard!$K$36-2019)</f>
        <v>1529681.9069213062</v>
      </c>
      <c r="R308" s="14">
        <f>J308*(1+Dashboard!$L$18)^(Dashboard!$K$36-2019)</f>
        <v>1860109.9003796922</v>
      </c>
      <c r="S308" s="1" t="str">
        <f>IF(R308&gt;Dashboard!$K$26,"Metro",IF(R308&gt;Dashboard!$J$26,IF(R308&lt;=Dashboard!$K$26,"TIER 1","TIER 6"),IF(R308&gt;Dashboard!$J$27,IF(R308&lt;=Dashboard!$K$27,"TIER 2","TIER 6"),IF(R308&gt;Dashboard!$J$28,IF(R308&lt;=Dashboard!$K$28,"TIER 3","TIER 6"),IF(R308&gt;Dashboard!$J$29,IF(R308&lt;=Dashboard!$K$29,"TIER 4","TIER 6"),IF(R308&gt;Dashboard!$J$30,IF(R308&lt;=Dashboard!$K$30,"TIER 5","TIER 6"),IF(R308&gt;Dashboard!$J$31,IF(R308&lt;=Dashboard!$K$31,"TIER 6","TIER 6"),"TIER 6")))))))</f>
        <v>TIER 1</v>
      </c>
      <c r="T308" s="14">
        <f>$R308*Dashboard!$K$37</f>
        <v>186010.99003796923</v>
      </c>
      <c r="U308" s="14">
        <f>$R308*Dashboard!$K$38</f>
        <v>279016.4850569538</v>
      </c>
      <c r="V308" s="14">
        <f>$R308*Dashboard!$K$39</f>
        <v>465027.47509492305</v>
      </c>
      <c r="W308" s="14">
        <f>$R308*Dashboard!$K$40</f>
        <v>930054.9501898461</v>
      </c>
    </row>
    <row r="309" spans="3:23" x14ac:dyDescent="0.55000000000000004">
      <c r="C309" s="1" t="s">
        <v>294</v>
      </c>
      <c r="D309" s="1" t="s">
        <v>302</v>
      </c>
      <c r="E309" s="14">
        <v>65571</v>
      </c>
      <c r="F309" s="14">
        <v>1560813</v>
      </c>
      <c r="G309" s="14">
        <v>1626384</v>
      </c>
      <c r="H309" s="14">
        <f>E309*(1+Dashboard!$K$19)^(Dashboard!$J$36-2011)</f>
        <v>76826.877271699559</v>
      </c>
      <c r="I309" s="14">
        <f>F309*(1+Dashboard!$K$20)^(Dashboard!$J$36-2011)</f>
        <v>1627445.814096553</v>
      </c>
      <c r="J309" s="14">
        <f>G309*(1+Dashboard!$K$18)^(Dashboard!$J$36-2011)</f>
        <v>1761140.8203262195</v>
      </c>
      <c r="K309" s="1" t="str">
        <f>IF(J309&gt;Dashboard!$I$26,"Metro",IF(J309&gt;Dashboard!$H$26,IF(J309&lt;=Dashboard!$I$26,"TIER 1","TIER 6"),IF(J309&gt;Dashboard!$H$27,IF(J309&lt;=Dashboard!$I$27,"TIER 2","TIER 6"),IF(J309&gt;Dashboard!$H$28,IF(J309&lt;=Dashboard!$I$28,"TIER 3","TIER 6"),IF(J309&gt;Dashboard!$H$29,IF(J309&lt;=Dashboard!$I$29,"TIER 4","TIER 6"),IF(J309&gt;Dashboard!$H$30,IF(J309&lt;=Dashboard!$I$30,"TIER 5","TIER 6"),IF(J309&gt;Dashboard!$H$31,IF(J309&lt;=Dashboard!$I$31,"TIER 6","TIER 6"),"TIER 6")))))))</f>
        <v>TIER 1</v>
      </c>
      <c r="L309" s="14">
        <f>$J309*Dashboard!$J$37</f>
        <v>88057.041016310977</v>
      </c>
      <c r="M309" s="14">
        <f>$J309*Dashboard!$J$38</f>
        <v>133846.70234479269</v>
      </c>
      <c r="N309" s="14">
        <f>$J309*Dashboard!$J$39</f>
        <v>528342.24609786586</v>
      </c>
      <c r="O309" s="14">
        <f>$J309*Dashboard!$J$40</f>
        <v>1010894.8308672501</v>
      </c>
      <c r="P309" s="14">
        <f>H309*(1+Dashboard!$L$19)^(Dashboard!$K$36-2019)</f>
        <v>84823.080365485876</v>
      </c>
      <c r="Q309" s="14">
        <f>I309*(1+Dashboard!$L$20)^(Dashboard!$K$36-2019)</f>
        <v>1666564.8060523996</v>
      </c>
      <c r="R309" s="14">
        <f>J309*(1+Dashboard!$L$18)^(Dashboard!$K$36-2019)</f>
        <v>1850976.7018042151</v>
      </c>
      <c r="S309" s="1" t="str">
        <f>IF(R309&gt;Dashboard!$K$26,"Metro",IF(R309&gt;Dashboard!$J$26,IF(R309&lt;=Dashboard!$K$26,"TIER 1","TIER 6"),IF(R309&gt;Dashboard!$J$27,IF(R309&lt;=Dashboard!$K$27,"TIER 2","TIER 6"),IF(R309&gt;Dashboard!$J$28,IF(R309&lt;=Dashboard!$K$28,"TIER 3","TIER 6"),IF(R309&gt;Dashboard!$J$29,IF(R309&lt;=Dashboard!$K$29,"TIER 4","TIER 6"),IF(R309&gt;Dashboard!$J$30,IF(R309&lt;=Dashboard!$K$30,"TIER 5","TIER 6"),IF(R309&gt;Dashboard!$J$31,IF(R309&lt;=Dashboard!$K$31,"TIER 6","TIER 6"),"TIER 6")))))))</f>
        <v>TIER 1</v>
      </c>
      <c r="T309" s="14">
        <f>$R309*Dashboard!$K$37</f>
        <v>185097.67018042153</v>
      </c>
      <c r="U309" s="14">
        <f>$R309*Dashboard!$K$38</f>
        <v>277646.50527063227</v>
      </c>
      <c r="V309" s="14">
        <f>$R309*Dashboard!$K$39</f>
        <v>462744.17545105377</v>
      </c>
      <c r="W309" s="14">
        <f>$R309*Dashboard!$K$40</f>
        <v>925488.35090210754</v>
      </c>
    </row>
    <row r="310" spans="3:23" x14ac:dyDescent="0.55000000000000004">
      <c r="C310" s="1" t="s">
        <v>320</v>
      </c>
      <c r="D310" s="1" t="s">
        <v>324</v>
      </c>
      <c r="E310" s="14">
        <v>225061</v>
      </c>
      <c r="F310" s="14">
        <v>1394646</v>
      </c>
      <c r="G310" s="14">
        <v>1619707</v>
      </c>
      <c r="H310" s="14">
        <f>E310*(1+Dashboard!$K$19)^(Dashboard!$J$36-2011)</f>
        <v>263694.83194775088</v>
      </c>
      <c r="I310" s="14">
        <f>F310*(1+Dashboard!$K$20)^(Dashboard!$J$36-2011)</f>
        <v>1454184.9631227453</v>
      </c>
      <c r="J310" s="14">
        <f>G310*(1+Dashboard!$K$18)^(Dashboard!$J$36-2011)</f>
        <v>1753910.5861027408</v>
      </c>
      <c r="K310" s="1" t="str">
        <f>IF(J310&gt;Dashboard!$I$26,"Metro",IF(J310&gt;Dashboard!$H$26,IF(J310&lt;=Dashboard!$I$26,"TIER 1","TIER 6"),IF(J310&gt;Dashboard!$H$27,IF(J310&lt;=Dashboard!$I$27,"TIER 2","TIER 6"),IF(J310&gt;Dashboard!$H$28,IF(J310&lt;=Dashboard!$I$28,"TIER 3","TIER 6"),IF(J310&gt;Dashboard!$H$29,IF(J310&lt;=Dashboard!$I$29,"TIER 4","TIER 6"),IF(J310&gt;Dashboard!$H$30,IF(J310&lt;=Dashboard!$I$30,"TIER 5","TIER 6"),IF(J310&gt;Dashboard!$H$31,IF(J310&lt;=Dashboard!$I$31,"TIER 6","TIER 6"),"TIER 6")))))))</f>
        <v>TIER 1</v>
      </c>
      <c r="L310" s="14">
        <f>$J310*Dashboard!$J$37</f>
        <v>87695.529305137054</v>
      </c>
      <c r="M310" s="14">
        <f>$J310*Dashboard!$J$38</f>
        <v>133297.2045438083</v>
      </c>
      <c r="N310" s="14">
        <f>$J310*Dashboard!$J$39</f>
        <v>526173.17583082221</v>
      </c>
      <c r="O310" s="14">
        <f>$J310*Dashboard!$J$40</f>
        <v>1006744.6764229734</v>
      </c>
      <c r="P310" s="14">
        <f>H310*(1+Dashboard!$L$19)^(Dashboard!$K$36-2019)</f>
        <v>291140.40185656183</v>
      </c>
      <c r="Q310" s="14">
        <f>I310*(1+Dashboard!$L$20)^(Dashboard!$K$36-2019)</f>
        <v>1489139.2758144345</v>
      </c>
      <c r="R310" s="14">
        <f>J310*(1+Dashboard!$L$18)^(Dashboard!$K$36-2019)</f>
        <v>1843377.652970762</v>
      </c>
      <c r="S310" s="1" t="str">
        <f>IF(R310&gt;Dashboard!$K$26,"Metro",IF(R310&gt;Dashboard!$J$26,IF(R310&lt;=Dashboard!$K$26,"TIER 1","TIER 6"),IF(R310&gt;Dashboard!$J$27,IF(R310&lt;=Dashboard!$K$27,"TIER 2","TIER 6"),IF(R310&gt;Dashboard!$J$28,IF(R310&lt;=Dashboard!$K$28,"TIER 3","TIER 6"),IF(R310&gt;Dashboard!$J$29,IF(R310&lt;=Dashboard!$K$29,"TIER 4","TIER 6"),IF(R310&gt;Dashboard!$J$30,IF(R310&lt;=Dashboard!$K$30,"TIER 5","TIER 6"),IF(R310&gt;Dashboard!$J$31,IF(R310&lt;=Dashboard!$K$31,"TIER 6","TIER 6"),"TIER 6")))))))</f>
        <v>TIER 1</v>
      </c>
      <c r="T310" s="14">
        <f>$R310*Dashboard!$K$37</f>
        <v>184337.7652970762</v>
      </c>
      <c r="U310" s="14">
        <f>$R310*Dashboard!$K$38</f>
        <v>276506.6479456143</v>
      </c>
      <c r="V310" s="14">
        <f>$R310*Dashboard!$K$39</f>
        <v>460844.4132426905</v>
      </c>
      <c r="W310" s="14">
        <f>$R310*Dashboard!$K$40</f>
        <v>921688.826485381</v>
      </c>
    </row>
    <row r="311" spans="3:23" x14ac:dyDescent="0.55000000000000004">
      <c r="C311" s="1" t="s">
        <v>588</v>
      </c>
      <c r="D311" s="1" t="s">
        <v>215</v>
      </c>
      <c r="E311" s="14">
        <v>316354</v>
      </c>
      <c r="F311" s="14">
        <v>1301991</v>
      </c>
      <c r="G311" s="14">
        <v>1618345</v>
      </c>
      <c r="H311" s="14">
        <f>E311*(1+Dashboard!$K$19)^(Dashboard!$J$36-2011)</f>
        <v>370659.13181759068</v>
      </c>
      <c r="I311" s="14">
        <f>F311*(1+Dashboard!$K$20)^(Dashboard!$J$36-2011)</f>
        <v>1357574.4198320908</v>
      </c>
      <c r="J311" s="14">
        <f>G311*(1+Dashboard!$K$18)^(Dashboard!$J$36-2011)</f>
        <v>1752435.7352696755</v>
      </c>
      <c r="K311" s="1" t="str">
        <f>IF(J311&gt;Dashboard!$I$26,"Metro",IF(J311&gt;Dashboard!$H$26,IF(J311&lt;=Dashboard!$I$26,"TIER 1","TIER 6"),IF(J311&gt;Dashboard!$H$27,IF(J311&lt;=Dashboard!$I$27,"TIER 2","TIER 6"),IF(J311&gt;Dashboard!$H$28,IF(J311&lt;=Dashboard!$I$28,"TIER 3","TIER 6"),IF(J311&gt;Dashboard!$H$29,IF(J311&lt;=Dashboard!$I$29,"TIER 4","TIER 6"),IF(J311&gt;Dashboard!$H$30,IF(J311&lt;=Dashboard!$I$30,"TIER 5","TIER 6"),IF(J311&gt;Dashboard!$H$31,IF(J311&lt;=Dashboard!$I$31,"TIER 6","TIER 6"),"TIER 6")))))))</f>
        <v>TIER 1</v>
      </c>
      <c r="L311" s="14">
        <f>$J311*Dashboard!$J$37</f>
        <v>87621.786763483775</v>
      </c>
      <c r="M311" s="14">
        <f>$J311*Dashboard!$J$38</f>
        <v>133185.11588049534</v>
      </c>
      <c r="N311" s="14">
        <f>$J311*Dashboard!$J$39</f>
        <v>525730.72058090265</v>
      </c>
      <c r="O311" s="14">
        <f>$J311*Dashboard!$J$40</f>
        <v>1005898.1120447939</v>
      </c>
      <c r="P311" s="14">
        <f>H311*(1+Dashboard!$L$19)^(Dashboard!$K$36-2019)</f>
        <v>409237.6319705802</v>
      </c>
      <c r="Q311" s="14">
        <f>I311*(1+Dashboard!$L$20)^(Dashboard!$K$36-2019)</f>
        <v>1390206.5003283352</v>
      </c>
      <c r="R311" s="14">
        <f>J311*(1+Dashboard!$L$18)^(Dashboard!$K$36-2019)</f>
        <v>1841827.5699228118</v>
      </c>
      <c r="S311" s="1" t="str">
        <f>IF(R311&gt;Dashboard!$K$26,"Metro",IF(R311&gt;Dashboard!$J$26,IF(R311&lt;=Dashboard!$K$26,"TIER 1","TIER 6"),IF(R311&gt;Dashboard!$J$27,IF(R311&lt;=Dashboard!$K$27,"TIER 2","TIER 6"),IF(R311&gt;Dashboard!$J$28,IF(R311&lt;=Dashboard!$K$28,"TIER 3","TIER 6"),IF(R311&gt;Dashboard!$J$29,IF(R311&lt;=Dashboard!$K$29,"TIER 4","TIER 6"),IF(R311&gt;Dashboard!$J$30,IF(R311&lt;=Dashboard!$K$30,"TIER 5","TIER 6"),IF(R311&gt;Dashboard!$J$31,IF(R311&lt;=Dashboard!$K$31,"TIER 6","TIER 6"),"TIER 6")))))))</f>
        <v>TIER 1</v>
      </c>
      <c r="T311" s="14">
        <f>$R311*Dashboard!$K$37</f>
        <v>184182.75699228118</v>
      </c>
      <c r="U311" s="14">
        <f>$R311*Dashboard!$K$38</f>
        <v>276274.13548842177</v>
      </c>
      <c r="V311" s="14">
        <f>$R311*Dashboard!$K$39</f>
        <v>460456.89248070295</v>
      </c>
      <c r="W311" s="14">
        <f>$R311*Dashboard!$K$40</f>
        <v>920913.78496140591</v>
      </c>
    </row>
    <row r="312" spans="3:23" x14ac:dyDescent="0.55000000000000004">
      <c r="C312" s="1" t="s">
        <v>588</v>
      </c>
      <c r="D312" s="1" t="s">
        <v>594</v>
      </c>
      <c r="E312" s="14">
        <v>364624</v>
      </c>
      <c r="F312" s="14">
        <v>1251826</v>
      </c>
      <c r="G312" s="14">
        <v>1616450</v>
      </c>
      <c r="H312" s="14">
        <f>E312*(1+Dashboard!$K$19)^(Dashboard!$J$36-2011)</f>
        <v>427215.13013857004</v>
      </c>
      <c r="I312" s="14">
        <f>F312*(1+Dashboard!$K$20)^(Dashboard!$J$36-2011)</f>
        <v>1305267.8211145292</v>
      </c>
      <c r="J312" s="14">
        <f>G312*(1+Dashboard!$K$18)^(Dashboard!$J$36-2011)</f>
        <v>1750383.7218125104</v>
      </c>
      <c r="K312" s="1" t="str">
        <f>IF(J312&gt;Dashboard!$I$26,"Metro",IF(J312&gt;Dashboard!$H$26,IF(J312&lt;=Dashboard!$I$26,"TIER 1","TIER 6"),IF(J312&gt;Dashboard!$H$27,IF(J312&lt;=Dashboard!$I$27,"TIER 2","TIER 6"),IF(J312&gt;Dashboard!$H$28,IF(J312&lt;=Dashboard!$I$28,"TIER 3","TIER 6"),IF(J312&gt;Dashboard!$H$29,IF(J312&lt;=Dashboard!$I$29,"TIER 4","TIER 6"),IF(J312&gt;Dashboard!$H$30,IF(J312&lt;=Dashboard!$I$30,"TIER 5","TIER 6"),IF(J312&gt;Dashboard!$H$31,IF(J312&lt;=Dashboard!$I$31,"TIER 6","TIER 6"),"TIER 6")))))))</f>
        <v>TIER 1</v>
      </c>
      <c r="L312" s="14">
        <f>$J312*Dashboard!$J$37</f>
        <v>87519.186090625532</v>
      </c>
      <c r="M312" s="14">
        <f>$J312*Dashboard!$J$38</f>
        <v>133029.16285775078</v>
      </c>
      <c r="N312" s="14">
        <f>$J312*Dashboard!$J$39</f>
        <v>525115.11654375307</v>
      </c>
      <c r="O312" s="14">
        <f>$J312*Dashboard!$J$40</f>
        <v>1004720.2563203811</v>
      </c>
      <c r="P312" s="14">
        <f>H312*(1+Dashboard!$L$19)^(Dashboard!$K$36-2019)</f>
        <v>471680.02402258496</v>
      </c>
      <c r="Q312" s="14">
        <f>I312*(1+Dashboard!$L$20)^(Dashboard!$K$36-2019)</f>
        <v>1336642.6054250901</v>
      </c>
      <c r="R312" s="14">
        <f>J312*(1+Dashboard!$L$18)^(Dashboard!$K$36-2019)</f>
        <v>1839670.8831563909</v>
      </c>
      <c r="S312" s="1" t="str">
        <f>IF(R312&gt;Dashboard!$K$26,"Metro",IF(R312&gt;Dashboard!$J$26,IF(R312&lt;=Dashboard!$K$26,"TIER 1","TIER 6"),IF(R312&gt;Dashboard!$J$27,IF(R312&lt;=Dashboard!$K$27,"TIER 2","TIER 6"),IF(R312&gt;Dashboard!$J$28,IF(R312&lt;=Dashboard!$K$28,"TIER 3","TIER 6"),IF(R312&gt;Dashboard!$J$29,IF(R312&lt;=Dashboard!$K$29,"TIER 4","TIER 6"),IF(R312&gt;Dashboard!$J$30,IF(R312&lt;=Dashboard!$K$30,"TIER 5","TIER 6"),IF(R312&gt;Dashboard!$J$31,IF(R312&lt;=Dashboard!$K$31,"TIER 6","TIER 6"),"TIER 6")))))))</f>
        <v>TIER 1</v>
      </c>
      <c r="T312" s="14">
        <f>$R312*Dashboard!$K$37</f>
        <v>183967.08831563909</v>
      </c>
      <c r="U312" s="14">
        <f>$R312*Dashboard!$K$38</f>
        <v>275950.63247345859</v>
      </c>
      <c r="V312" s="14">
        <f>$R312*Dashboard!$K$39</f>
        <v>459917.72078909772</v>
      </c>
      <c r="W312" s="14">
        <f>$R312*Dashboard!$K$40</f>
        <v>919835.44157819543</v>
      </c>
    </row>
    <row r="313" spans="3:23" x14ac:dyDescent="0.55000000000000004">
      <c r="C313" s="1" t="s">
        <v>469</v>
      </c>
      <c r="D313" s="1" t="s">
        <v>476</v>
      </c>
      <c r="E313" s="14">
        <v>263723</v>
      </c>
      <c r="F313" s="14">
        <v>1351346</v>
      </c>
      <c r="G313" s="14">
        <v>1615069</v>
      </c>
      <c r="H313" s="14">
        <f>E313*(1+Dashboard!$K$19)^(Dashboard!$J$36-2011)</f>
        <v>308993.52693606046</v>
      </c>
      <c r="I313" s="14">
        <f>F313*(1+Dashboard!$K$20)^(Dashboard!$J$36-2011)</f>
        <v>1409036.4387637216</v>
      </c>
      <c r="J313" s="14">
        <f>G313*(1+Dashboard!$K$18)^(Dashboard!$J$36-2011)</f>
        <v>1748888.2967020378</v>
      </c>
      <c r="K313" s="1" t="str">
        <f>IF(J313&gt;Dashboard!$I$26,"Metro",IF(J313&gt;Dashboard!$H$26,IF(J313&lt;=Dashboard!$I$26,"TIER 1","TIER 6"),IF(J313&gt;Dashboard!$H$27,IF(J313&lt;=Dashboard!$I$27,"TIER 2","TIER 6"),IF(J313&gt;Dashboard!$H$28,IF(J313&lt;=Dashboard!$I$28,"TIER 3","TIER 6"),IF(J313&gt;Dashboard!$H$29,IF(J313&lt;=Dashboard!$I$29,"TIER 4","TIER 6"),IF(J313&gt;Dashboard!$H$30,IF(J313&lt;=Dashboard!$I$30,"TIER 5","TIER 6"),IF(J313&gt;Dashboard!$H$31,IF(J313&lt;=Dashboard!$I$31,"TIER 6","TIER 6"),"TIER 6")))))))</f>
        <v>TIER 1</v>
      </c>
      <c r="L313" s="14">
        <f>$J313*Dashboard!$J$37</f>
        <v>87444.414835101896</v>
      </c>
      <c r="M313" s="14">
        <f>$J313*Dashboard!$J$38</f>
        <v>132915.51054935486</v>
      </c>
      <c r="N313" s="14">
        <f>$J313*Dashboard!$J$39</f>
        <v>524666.48901061132</v>
      </c>
      <c r="O313" s="14">
        <f>$J313*Dashboard!$J$40</f>
        <v>1003861.8823069698</v>
      </c>
      <c r="P313" s="14">
        <f>H313*(1+Dashboard!$L$19)^(Dashboard!$K$36-2019)</f>
        <v>341153.82140316645</v>
      </c>
      <c r="Q313" s="14">
        <f>I313*(1+Dashboard!$L$20)^(Dashboard!$K$36-2019)</f>
        <v>1442905.5142414153</v>
      </c>
      <c r="R313" s="14">
        <f>J313*(1+Dashboard!$L$18)^(Dashboard!$K$36-2019)</f>
        <v>1838099.1763361122</v>
      </c>
      <c r="S313" s="1" t="str">
        <f>IF(R313&gt;Dashboard!$K$26,"Metro",IF(R313&gt;Dashboard!$J$26,IF(R313&lt;=Dashboard!$K$26,"TIER 1","TIER 6"),IF(R313&gt;Dashboard!$J$27,IF(R313&lt;=Dashboard!$K$27,"TIER 2","TIER 6"),IF(R313&gt;Dashboard!$J$28,IF(R313&lt;=Dashboard!$K$28,"TIER 3","TIER 6"),IF(R313&gt;Dashboard!$J$29,IF(R313&lt;=Dashboard!$K$29,"TIER 4","TIER 6"),IF(R313&gt;Dashboard!$J$30,IF(R313&lt;=Dashboard!$K$30,"TIER 5","TIER 6"),IF(R313&gt;Dashboard!$J$31,IF(R313&lt;=Dashboard!$K$31,"TIER 6","TIER 6"),"TIER 6")))))))</f>
        <v>TIER 1</v>
      </c>
      <c r="T313" s="14">
        <f>$R313*Dashboard!$K$37</f>
        <v>183809.91763361124</v>
      </c>
      <c r="U313" s="14">
        <f>$R313*Dashboard!$K$38</f>
        <v>275714.87645041681</v>
      </c>
      <c r="V313" s="14">
        <f>$R313*Dashboard!$K$39</f>
        <v>459524.79408402805</v>
      </c>
      <c r="W313" s="14">
        <f>$R313*Dashboard!$K$40</f>
        <v>919049.5881680561</v>
      </c>
    </row>
    <row r="314" spans="3:23" x14ac:dyDescent="0.55000000000000004">
      <c r="C314" s="1" t="s">
        <v>611</v>
      </c>
      <c r="D314" s="1" t="s">
        <v>630</v>
      </c>
      <c r="E314" s="14">
        <v>124456</v>
      </c>
      <c r="F314" s="14">
        <v>1475140</v>
      </c>
      <c r="G314" s="14">
        <v>1599596</v>
      </c>
      <c r="H314" s="14">
        <f>E314*(1+Dashboard!$K$19)^(Dashboard!$J$36-2011)</f>
        <v>145820.03992201795</v>
      </c>
      <c r="I314" s="14">
        <f>F314*(1+Dashboard!$K$20)^(Dashboard!$J$36-2011)</f>
        <v>1538115.3400224044</v>
      </c>
      <c r="J314" s="14">
        <f>G314*(1+Dashboard!$K$18)^(Dashboard!$J$36-2011)</f>
        <v>1732133.2548958545</v>
      </c>
      <c r="K314" s="1" t="str">
        <f>IF(J314&gt;Dashboard!$I$26,"Metro",IF(J314&gt;Dashboard!$H$26,IF(J314&lt;=Dashboard!$I$26,"TIER 1","TIER 6"),IF(J314&gt;Dashboard!$H$27,IF(J314&lt;=Dashboard!$I$27,"TIER 2","TIER 6"),IF(J314&gt;Dashboard!$H$28,IF(J314&lt;=Dashboard!$I$28,"TIER 3","TIER 6"),IF(J314&gt;Dashboard!$H$29,IF(J314&lt;=Dashboard!$I$29,"TIER 4","TIER 6"),IF(J314&gt;Dashboard!$H$30,IF(J314&lt;=Dashboard!$I$30,"TIER 5","TIER 6"),IF(J314&gt;Dashboard!$H$31,IF(J314&lt;=Dashboard!$I$31,"TIER 6","TIER 6"),"TIER 6")))))))</f>
        <v>TIER 1</v>
      </c>
      <c r="L314" s="14">
        <f>$J314*Dashboard!$J$37</f>
        <v>86606.662744792731</v>
      </c>
      <c r="M314" s="14">
        <f>$J314*Dashboard!$J$38</f>
        <v>131642.12737208494</v>
      </c>
      <c r="N314" s="14">
        <f>$J314*Dashboard!$J$39</f>
        <v>519639.97646875633</v>
      </c>
      <c r="O314" s="14">
        <f>$J314*Dashboard!$J$40</f>
        <v>994244.48831022065</v>
      </c>
      <c r="P314" s="14">
        <f>H314*(1+Dashboard!$L$19)^(Dashboard!$K$36-2019)</f>
        <v>160997.10679975766</v>
      </c>
      <c r="Q314" s="14">
        <f>I314*(1+Dashboard!$L$20)^(Dashboard!$K$36-2019)</f>
        <v>1575087.091150661</v>
      </c>
      <c r="R314" s="14">
        <f>J314*(1+Dashboard!$L$18)^(Dashboard!$K$36-2019)</f>
        <v>1820489.459007968</v>
      </c>
      <c r="S314" s="1" t="str">
        <f>IF(R314&gt;Dashboard!$K$26,"Metro",IF(R314&gt;Dashboard!$J$26,IF(R314&lt;=Dashboard!$K$26,"TIER 1","TIER 6"),IF(R314&gt;Dashboard!$J$27,IF(R314&lt;=Dashboard!$K$27,"TIER 2","TIER 6"),IF(R314&gt;Dashboard!$J$28,IF(R314&lt;=Dashboard!$K$28,"TIER 3","TIER 6"),IF(R314&gt;Dashboard!$J$29,IF(R314&lt;=Dashboard!$K$29,"TIER 4","TIER 6"),IF(R314&gt;Dashboard!$J$30,IF(R314&lt;=Dashboard!$K$30,"TIER 5","TIER 6"),IF(R314&gt;Dashboard!$J$31,IF(R314&lt;=Dashboard!$K$31,"TIER 6","TIER 6"),"TIER 6")))))))</f>
        <v>TIER 1</v>
      </c>
      <c r="T314" s="14">
        <f>$R314*Dashboard!$K$37</f>
        <v>182048.9459007968</v>
      </c>
      <c r="U314" s="14">
        <f>$R314*Dashboard!$K$38</f>
        <v>273073.41885119519</v>
      </c>
      <c r="V314" s="14">
        <f>$R314*Dashboard!$K$39</f>
        <v>455122.36475199199</v>
      </c>
      <c r="W314" s="14">
        <f>$R314*Dashboard!$K$40</f>
        <v>910244.72950398398</v>
      </c>
    </row>
    <row r="315" spans="3:23" x14ac:dyDescent="0.55000000000000004">
      <c r="C315" s="1" t="s">
        <v>417</v>
      </c>
      <c r="D315" s="1" t="s">
        <v>426</v>
      </c>
      <c r="E315" s="14">
        <v>355501</v>
      </c>
      <c r="F315" s="14">
        <v>1242167</v>
      </c>
      <c r="G315" s="14">
        <v>1597668</v>
      </c>
      <c r="H315" s="14">
        <f>E315*(1+Dashboard!$K$19)^(Dashboard!$J$36-2011)</f>
        <v>416526.0816056864</v>
      </c>
      <c r="I315" s="14">
        <f>F315*(1+Dashboard!$K$20)^(Dashboard!$J$36-2011)</f>
        <v>1295196.4678400762</v>
      </c>
      <c r="J315" s="14">
        <f>G315*(1+Dashboard!$K$18)^(Dashboard!$J$36-2011)</f>
        <v>1730045.5071674036</v>
      </c>
      <c r="K315" s="1" t="str">
        <f>IF(J315&gt;Dashboard!$I$26,"Metro",IF(J315&gt;Dashboard!$H$26,IF(J315&lt;=Dashboard!$I$26,"TIER 1","TIER 6"),IF(J315&gt;Dashboard!$H$27,IF(J315&lt;=Dashboard!$I$27,"TIER 2","TIER 6"),IF(J315&gt;Dashboard!$H$28,IF(J315&lt;=Dashboard!$I$28,"TIER 3","TIER 6"),IF(J315&gt;Dashboard!$H$29,IF(J315&lt;=Dashboard!$I$29,"TIER 4","TIER 6"),IF(J315&gt;Dashboard!$H$30,IF(J315&lt;=Dashboard!$I$30,"TIER 5","TIER 6"),IF(J315&gt;Dashboard!$H$31,IF(J315&lt;=Dashboard!$I$31,"TIER 6","TIER 6"),"TIER 6")))))))</f>
        <v>TIER 1</v>
      </c>
      <c r="L315" s="14">
        <f>$J315*Dashboard!$J$37</f>
        <v>86502.275358370185</v>
      </c>
      <c r="M315" s="14">
        <f>$J315*Dashboard!$J$38</f>
        <v>131483.45854472267</v>
      </c>
      <c r="N315" s="14">
        <f>$J315*Dashboard!$J$39</f>
        <v>519013.65215022105</v>
      </c>
      <c r="O315" s="14">
        <f>$J315*Dashboard!$J$40</f>
        <v>993046.12111408974</v>
      </c>
      <c r="P315" s="14">
        <f>H315*(1+Dashboard!$L$19)^(Dashboard!$K$36-2019)</f>
        <v>459878.45073295501</v>
      </c>
      <c r="Q315" s="14">
        <f>I315*(1+Dashboard!$L$20)^(Dashboard!$K$36-2019)</f>
        <v>1326329.1665559493</v>
      </c>
      <c r="R315" s="14">
        <f>J315*(1+Dashboard!$L$18)^(Dashboard!$K$36-2019)</f>
        <v>1818295.2151632926</v>
      </c>
      <c r="S315" s="1" t="str">
        <f>IF(R315&gt;Dashboard!$K$26,"Metro",IF(R315&gt;Dashboard!$J$26,IF(R315&lt;=Dashboard!$K$26,"TIER 1","TIER 6"),IF(R315&gt;Dashboard!$J$27,IF(R315&lt;=Dashboard!$K$27,"TIER 2","TIER 6"),IF(R315&gt;Dashboard!$J$28,IF(R315&lt;=Dashboard!$K$28,"TIER 3","TIER 6"),IF(R315&gt;Dashboard!$J$29,IF(R315&lt;=Dashboard!$K$29,"TIER 4","TIER 6"),IF(R315&gt;Dashboard!$J$30,IF(R315&lt;=Dashboard!$K$30,"TIER 5","TIER 6"),IF(R315&gt;Dashboard!$J$31,IF(R315&lt;=Dashboard!$K$31,"TIER 6","TIER 6"),"TIER 6")))))))</f>
        <v>TIER 1</v>
      </c>
      <c r="T315" s="14">
        <f>$R315*Dashboard!$K$37</f>
        <v>181829.52151632926</v>
      </c>
      <c r="U315" s="14">
        <f>$R315*Dashboard!$K$38</f>
        <v>272744.28227449389</v>
      </c>
      <c r="V315" s="14">
        <f>$R315*Dashboard!$K$39</f>
        <v>454573.80379082315</v>
      </c>
      <c r="W315" s="14">
        <f>$R315*Dashboard!$K$40</f>
        <v>909147.6075816463</v>
      </c>
    </row>
    <row r="316" spans="3:23" x14ac:dyDescent="0.55000000000000004">
      <c r="C316" s="1" t="s">
        <v>559</v>
      </c>
      <c r="D316" s="1" t="s">
        <v>165</v>
      </c>
      <c r="E316" s="14">
        <v>334969</v>
      </c>
      <c r="F316" s="14">
        <v>1251656</v>
      </c>
      <c r="G316" s="14">
        <v>1586625</v>
      </c>
      <c r="H316" s="14">
        <f>E316*(1+Dashboard!$K$19)^(Dashboard!$J$36-2011)</f>
        <v>392469.57119494787</v>
      </c>
      <c r="I316" s="14">
        <f>F316*(1+Dashboard!$K$20)^(Dashboard!$J$36-2011)</f>
        <v>1305090.563628593</v>
      </c>
      <c r="J316" s="14">
        <f>G316*(1+Dashboard!$K$18)^(Dashboard!$J$36-2011)</f>
        <v>1718087.5205671529</v>
      </c>
      <c r="K316" s="1" t="str">
        <f>IF(J316&gt;Dashboard!$I$26,"Metro",IF(J316&gt;Dashboard!$H$26,IF(J316&lt;=Dashboard!$I$26,"TIER 1","TIER 6"),IF(J316&gt;Dashboard!$H$27,IF(J316&lt;=Dashboard!$I$27,"TIER 2","TIER 6"),IF(J316&gt;Dashboard!$H$28,IF(J316&lt;=Dashboard!$I$28,"TIER 3","TIER 6"),IF(J316&gt;Dashboard!$H$29,IF(J316&lt;=Dashboard!$I$29,"TIER 4","TIER 6"),IF(J316&gt;Dashboard!$H$30,IF(J316&lt;=Dashboard!$I$30,"TIER 5","TIER 6"),IF(J316&gt;Dashboard!$H$31,IF(J316&lt;=Dashboard!$I$31,"TIER 6","TIER 6"),"TIER 6")))))))</f>
        <v>TIER 1</v>
      </c>
      <c r="L316" s="14">
        <f>$J316*Dashboard!$J$37</f>
        <v>85904.376028357656</v>
      </c>
      <c r="M316" s="14">
        <f>$J316*Dashboard!$J$38</f>
        <v>130574.65156310362</v>
      </c>
      <c r="N316" s="14">
        <f>$J316*Dashboard!$J$39</f>
        <v>515426.25617014582</v>
      </c>
      <c r="O316" s="14">
        <f>$J316*Dashboard!$J$40</f>
        <v>986182.23680554586</v>
      </c>
      <c r="P316" s="14">
        <f>H316*(1+Dashboard!$L$19)^(Dashboard!$K$36-2019)</f>
        <v>433318.11939647765</v>
      </c>
      <c r="Q316" s="14">
        <f>I316*(1+Dashboard!$L$20)^(Dashboard!$K$36-2019)</f>
        <v>1336461.0871925864</v>
      </c>
      <c r="R316" s="14">
        <f>J316*(1+Dashboard!$L$18)^(Dashboard!$K$36-2019)</f>
        <v>1805727.251067468</v>
      </c>
      <c r="S316" s="1" t="str">
        <f>IF(R316&gt;Dashboard!$K$26,"Metro",IF(R316&gt;Dashboard!$J$26,IF(R316&lt;=Dashboard!$K$26,"TIER 1","TIER 6"),IF(R316&gt;Dashboard!$J$27,IF(R316&lt;=Dashboard!$K$27,"TIER 2","TIER 6"),IF(R316&gt;Dashboard!$J$28,IF(R316&lt;=Dashboard!$K$28,"TIER 3","TIER 6"),IF(R316&gt;Dashboard!$J$29,IF(R316&lt;=Dashboard!$K$29,"TIER 4","TIER 6"),IF(R316&gt;Dashboard!$J$30,IF(R316&lt;=Dashboard!$K$30,"TIER 5","TIER 6"),IF(R316&gt;Dashboard!$J$31,IF(R316&lt;=Dashboard!$K$31,"TIER 6","TIER 6"),"TIER 6")))))))</f>
        <v>TIER 1</v>
      </c>
      <c r="T316" s="14">
        <f>$R316*Dashboard!$K$37</f>
        <v>180572.7251067468</v>
      </c>
      <c r="U316" s="14">
        <f>$R316*Dashboard!$K$38</f>
        <v>270859.08766012016</v>
      </c>
      <c r="V316" s="14">
        <f>$R316*Dashboard!$K$39</f>
        <v>451431.81276686699</v>
      </c>
      <c r="W316" s="14">
        <f>$R316*Dashboard!$K$40</f>
        <v>902863.62553373398</v>
      </c>
    </row>
    <row r="317" spans="3:23" x14ac:dyDescent="0.55000000000000004">
      <c r="C317" s="1" t="s">
        <v>611</v>
      </c>
      <c r="D317" s="1" t="s">
        <v>123</v>
      </c>
      <c r="E317" s="14">
        <v>366299</v>
      </c>
      <c r="F317" s="14">
        <v>1215511</v>
      </c>
      <c r="G317" s="14">
        <v>1581810</v>
      </c>
      <c r="H317" s="14">
        <f>E317*(1+Dashboard!$K$19)^(Dashboard!$J$36-2011)</f>
        <v>429177.65960174886</v>
      </c>
      <c r="I317" s="14">
        <f>F317*(1+Dashboard!$K$20)^(Dashboard!$J$36-2011)</f>
        <v>1267402.4940452925</v>
      </c>
      <c r="J317" s="14">
        <f>G317*(1+Dashboard!$K$18)^(Dashboard!$J$36-2011)</f>
        <v>1712873.5655295537</v>
      </c>
      <c r="K317" s="1" t="str">
        <f>IF(J317&gt;Dashboard!$I$26,"Metro",IF(J317&gt;Dashboard!$H$26,IF(J317&lt;=Dashboard!$I$26,"TIER 1","TIER 6"),IF(J317&gt;Dashboard!$H$27,IF(J317&lt;=Dashboard!$I$27,"TIER 2","TIER 6"),IF(J317&gt;Dashboard!$H$28,IF(J317&lt;=Dashboard!$I$28,"TIER 3","TIER 6"),IF(J317&gt;Dashboard!$H$29,IF(J317&lt;=Dashboard!$I$29,"TIER 4","TIER 6"),IF(J317&gt;Dashboard!$H$30,IF(J317&lt;=Dashboard!$I$30,"TIER 5","TIER 6"),IF(J317&gt;Dashboard!$H$31,IF(J317&lt;=Dashboard!$I$31,"TIER 6","TIER 6"),"TIER 6")))))))</f>
        <v>TIER 1</v>
      </c>
      <c r="L317" s="14">
        <f>$J317*Dashboard!$J$37</f>
        <v>85643.678276477687</v>
      </c>
      <c r="M317" s="14">
        <f>$J317*Dashboard!$J$38</f>
        <v>130178.39098024608</v>
      </c>
      <c r="N317" s="14">
        <f>$J317*Dashboard!$J$39</f>
        <v>513862.06965886609</v>
      </c>
      <c r="O317" s="14">
        <f>$J317*Dashboard!$J$40</f>
        <v>983189.42661396391</v>
      </c>
      <c r="P317" s="14">
        <f>H317*(1+Dashboard!$L$19)^(Dashboard!$K$36-2019)</f>
        <v>473846.8151285951</v>
      </c>
      <c r="Q317" s="14">
        <f>I317*(1+Dashboard!$L$20)^(Dashboard!$K$36-2019)</f>
        <v>1297867.1076993581</v>
      </c>
      <c r="R317" s="14">
        <f>J317*(1+Dashboard!$L$18)^(Dashboard!$K$36-2019)</f>
        <v>1800247.3319221816</v>
      </c>
      <c r="S317" s="1" t="str">
        <f>IF(R317&gt;Dashboard!$K$26,"Metro",IF(R317&gt;Dashboard!$J$26,IF(R317&lt;=Dashboard!$K$26,"TIER 1","TIER 6"),IF(R317&gt;Dashboard!$J$27,IF(R317&lt;=Dashboard!$K$27,"TIER 2","TIER 6"),IF(R317&gt;Dashboard!$J$28,IF(R317&lt;=Dashboard!$K$28,"TIER 3","TIER 6"),IF(R317&gt;Dashboard!$J$29,IF(R317&lt;=Dashboard!$K$29,"TIER 4","TIER 6"),IF(R317&gt;Dashboard!$J$30,IF(R317&lt;=Dashboard!$K$30,"TIER 5","TIER 6"),IF(R317&gt;Dashboard!$J$31,IF(R317&lt;=Dashboard!$K$31,"TIER 6","TIER 6"),"TIER 6")))))))</f>
        <v>TIER 1</v>
      </c>
      <c r="T317" s="14">
        <f>$R317*Dashboard!$K$37</f>
        <v>180024.73319221818</v>
      </c>
      <c r="U317" s="14">
        <f>$R317*Dashboard!$K$38</f>
        <v>270037.09978832724</v>
      </c>
      <c r="V317" s="14">
        <f>$R317*Dashboard!$K$39</f>
        <v>450061.83298054541</v>
      </c>
      <c r="W317" s="14">
        <f>$R317*Dashboard!$K$40</f>
        <v>900123.66596109082</v>
      </c>
    </row>
    <row r="318" spans="3:23" x14ac:dyDescent="0.55000000000000004">
      <c r="C318" s="1" t="s">
        <v>611</v>
      </c>
      <c r="D318" s="1" t="s">
        <v>639</v>
      </c>
      <c r="E318" s="14">
        <v>229302</v>
      </c>
      <c r="F318" s="14">
        <v>1348911</v>
      </c>
      <c r="G318" s="14">
        <v>1578213</v>
      </c>
      <c r="H318" s="14">
        <f>E318*(1+Dashboard!$K$19)^(Dashboard!$J$36-2011)</f>
        <v>268663.83938258147</v>
      </c>
      <c r="I318" s="14">
        <f>F318*(1+Dashboard!$K$20)^(Dashboard!$J$36-2011)</f>
        <v>1406497.4859504602</v>
      </c>
      <c r="J318" s="14">
        <f>G318*(1+Dashboard!$K$18)^(Dashboard!$J$36-2011)</f>
        <v>1708978.5299594095</v>
      </c>
      <c r="K318" s="1" t="str">
        <f>IF(J318&gt;Dashboard!$I$26,"Metro",IF(J318&gt;Dashboard!$H$26,IF(J318&lt;=Dashboard!$I$26,"TIER 1","TIER 6"),IF(J318&gt;Dashboard!$H$27,IF(J318&lt;=Dashboard!$I$27,"TIER 2","TIER 6"),IF(J318&gt;Dashboard!$H$28,IF(J318&lt;=Dashboard!$I$28,"TIER 3","TIER 6"),IF(J318&gt;Dashboard!$H$29,IF(J318&lt;=Dashboard!$I$29,"TIER 4","TIER 6"),IF(J318&gt;Dashboard!$H$30,IF(J318&lt;=Dashboard!$I$30,"TIER 5","TIER 6"),IF(J318&gt;Dashboard!$H$31,IF(J318&lt;=Dashboard!$I$31,"TIER 6","TIER 6"),"TIER 6")))))))</f>
        <v>TIER 1</v>
      </c>
      <c r="L318" s="14">
        <f>$J318*Dashboard!$J$37</f>
        <v>85448.926497970475</v>
      </c>
      <c r="M318" s="14">
        <f>$J318*Dashboard!$J$38</f>
        <v>129882.36827691512</v>
      </c>
      <c r="N318" s="14">
        <f>$J318*Dashboard!$J$39</f>
        <v>512693.55898782285</v>
      </c>
      <c r="O318" s="14">
        <f>$J318*Dashboard!$J$40</f>
        <v>980953.67619670113</v>
      </c>
      <c r="P318" s="14">
        <f>H318*(1+Dashboard!$L$19)^(Dashboard!$K$36-2019)</f>
        <v>296626.58757631632</v>
      </c>
      <c r="Q318" s="14">
        <f>I318*(1+Dashboard!$L$20)^(Dashboard!$K$36-2019)</f>
        <v>1440305.532499376</v>
      </c>
      <c r="R318" s="14">
        <f>J318*(1+Dashboard!$L$18)^(Dashboard!$K$36-2019)</f>
        <v>1796153.6103924632</v>
      </c>
      <c r="S318" s="1" t="str">
        <f>IF(R318&gt;Dashboard!$K$26,"Metro",IF(R318&gt;Dashboard!$J$26,IF(R318&lt;=Dashboard!$K$26,"TIER 1","TIER 6"),IF(R318&gt;Dashboard!$J$27,IF(R318&lt;=Dashboard!$K$27,"TIER 2","TIER 6"),IF(R318&gt;Dashboard!$J$28,IF(R318&lt;=Dashboard!$K$28,"TIER 3","TIER 6"),IF(R318&gt;Dashboard!$J$29,IF(R318&lt;=Dashboard!$K$29,"TIER 4","TIER 6"),IF(R318&gt;Dashboard!$J$30,IF(R318&lt;=Dashboard!$K$30,"TIER 5","TIER 6"),IF(R318&gt;Dashboard!$J$31,IF(R318&lt;=Dashboard!$K$31,"TIER 6","TIER 6"),"TIER 6")))))))</f>
        <v>TIER 1</v>
      </c>
      <c r="T318" s="14">
        <f>$R318*Dashboard!$K$37</f>
        <v>179615.36103924632</v>
      </c>
      <c r="U318" s="14">
        <f>$R318*Dashboard!$K$38</f>
        <v>269423.04155886947</v>
      </c>
      <c r="V318" s="14">
        <f>$R318*Dashboard!$K$39</f>
        <v>449038.40259811579</v>
      </c>
      <c r="W318" s="14">
        <f>$R318*Dashboard!$K$40</f>
        <v>898076.80519623158</v>
      </c>
    </row>
    <row r="319" spans="3:23" x14ac:dyDescent="0.55000000000000004">
      <c r="C319" s="1" t="s">
        <v>528</v>
      </c>
      <c r="D319" s="1" t="s">
        <v>540</v>
      </c>
      <c r="E319" s="14">
        <v>121987</v>
      </c>
      <c r="F319" s="14">
        <v>1454882</v>
      </c>
      <c r="G319" s="14">
        <v>1576869</v>
      </c>
      <c r="H319" s="14">
        <f>E319*(1+Dashboard!$K$19)^(Dashboard!$J$36-2011)</f>
        <v>142927.21291032337</v>
      </c>
      <c r="I319" s="14">
        <f>F319*(1+Dashboard!$K$20)^(Dashboard!$J$36-2011)</f>
        <v>1516992.5038453813</v>
      </c>
      <c r="J319" s="14">
        <f>G319*(1+Dashboard!$K$18)^(Dashboard!$J$36-2011)</f>
        <v>1707523.1705470453</v>
      </c>
      <c r="K319" s="1" t="str">
        <f>IF(J319&gt;Dashboard!$I$26,"Metro",IF(J319&gt;Dashboard!$H$26,IF(J319&lt;=Dashboard!$I$26,"TIER 1","TIER 6"),IF(J319&gt;Dashboard!$H$27,IF(J319&lt;=Dashboard!$I$27,"TIER 2","TIER 6"),IF(J319&gt;Dashboard!$H$28,IF(J319&lt;=Dashboard!$I$28,"TIER 3","TIER 6"),IF(J319&gt;Dashboard!$H$29,IF(J319&lt;=Dashboard!$I$29,"TIER 4","TIER 6"),IF(J319&gt;Dashboard!$H$30,IF(J319&lt;=Dashboard!$I$30,"TIER 5","TIER 6"),IF(J319&gt;Dashboard!$H$31,IF(J319&lt;=Dashboard!$I$31,"TIER 6","TIER 6"),"TIER 6")))))))</f>
        <v>TIER 1</v>
      </c>
      <c r="L319" s="14">
        <f>$J319*Dashboard!$J$37</f>
        <v>85376.158527352265</v>
      </c>
      <c r="M319" s="14">
        <f>$J319*Dashboard!$J$38</f>
        <v>129771.76096157543</v>
      </c>
      <c r="N319" s="14">
        <f>$J319*Dashboard!$J$39</f>
        <v>512256.95116411359</v>
      </c>
      <c r="O319" s="14">
        <f>$J319*Dashboard!$J$40</f>
        <v>980118.29989400413</v>
      </c>
      <c r="P319" s="14">
        <f>H319*(1+Dashboard!$L$19)^(Dashboard!$K$36-2019)</f>
        <v>157803.19202916726</v>
      </c>
      <c r="Q319" s="14">
        <f>I319*(1+Dashboard!$L$20)^(Dashboard!$K$36-2019)</f>
        <v>1553456.5243620647</v>
      </c>
      <c r="R319" s="14">
        <f>J319*(1+Dashboard!$L$18)^(Dashboard!$K$36-2019)</f>
        <v>1794624.0130235609</v>
      </c>
      <c r="S319" s="1" t="str">
        <f>IF(R319&gt;Dashboard!$K$26,"Metro",IF(R319&gt;Dashboard!$J$26,IF(R319&lt;=Dashboard!$K$26,"TIER 1","TIER 6"),IF(R319&gt;Dashboard!$J$27,IF(R319&lt;=Dashboard!$K$27,"TIER 2","TIER 6"),IF(R319&gt;Dashboard!$J$28,IF(R319&lt;=Dashboard!$K$28,"TIER 3","TIER 6"),IF(R319&gt;Dashboard!$J$29,IF(R319&lt;=Dashboard!$K$29,"TIER 4","TIER 6"),IF(R319&gt;Dashboard!$J$30,IF(R319&lt;=Dashboard!$K$30,"TIER 5","TIER 6"),IF(R319&gt;Dashboard!$J$31,IF(R319&lt;=Dashboard!$K$31,"TIER 6","TIER 6"),"TIER 6")))))))</f>
        <v>TIER 1</v>
      </c>
      <c r="T319" s="14">
        <f>$R319*Dashboard!$K$37</f>
        <v>179462.4013023561</v>
      </c>
      <c r="U319" s="14">
        <f>$R319*Dashboard!$K$38</f>
        <v>269193.60195353412</v>
      </c>
      <c r="V319" s="14">
        <f>$R319*Dashboard!$K$39</f>
        <v>448656.00325589022</v>
      </c>
      <c r="W319" s="14">
        <f>$R319*Dashboard!$K$40</f>
        <v>897312.00651178043</v>
      </c>
    </row>
    <row r="320" spans="3:23" x14ac:dyDescent="0.55000000000000004">
      <c r="C320" s="1" t="s">
        <v>443</v>
      </c>
      <c r="D320" s="1" t="s">
        <v>232</v>
      </c>
      <c r="E320" s="14">
        <v>309151</v>
      </c>
      <c r="F320" s="14">
        <v>1266211</v>
      </c>
      <c r="G320" s="14">
        <v>1575362</v>
      </c>
      <c r="H320" s="14">
        <f>E320*(1+Dashboard!$K$19)^(Dashboard!$J$36-2011)</f>
        <v>362219.66929623141</v>
      </c>
      <c r="I320" s="14">
        <f>F320*(1+Dashboard!$K$20)^(Dashboard!$J$36-2011)</f>
        <v>1320266.9324980062</v>
      </c>
      <c r="J320" s="14">
        <f>G320*(1+Dashboard!$K$18)^(Dashboard!$J$36-2011)</f>
        <v>1705891.3054916637</v>
      </c>
      <c r="K320" s="1" t="str">
        <f>IF(J320&gt;Dashboard!$I$26,"Metro",IF(J320&gt;Dashboard!$H$26,IF(J320&lt;=Dashboard!$I$26,"TIER 1","TIER 6"),IF(J320&gt;Dashboard!$H$27,IF(J320&lt;=Dashboard!$I$27,"TIER 2","TIER 6"),IF(J320&gt;Dashboard!$H$28,IF(J320&lt;=Dashboard!$I$28,"TIER 3","TIER 6"),IF(J320&gt;Dashboard!$H$29,IF(J320&lt;=Dashboard!$I$29,"TIER 4","TIER 6"),IF(J320&gt;Dashboard!$H$30,IF(J320&lt;=Dashboard!$I$30,"TIER 5","TIER 6"),IF(J320&gt;Dashboard!$H$31,IF(J320&lt;=Dashboard!$I$31,"TIER 6","TIER 6"),"TIER 6")))))))</f>
        <v>TIER 1</v>
      </c>
      <c r="L320" s="14">
        <f>$J320*Dashboard!$J$37</f>
        <v>85294.56527458319</v>
      </c>
      <c r="M320" s="14">
        <f>$J320*Dashboard!$J$38</f>
        <v>129647.73921736644</v>
      </c>
      <c r="N320" s="14">
        <f>$J320*Dashboard!$J$39</f>
        <v>511767.39164749911</v>
      </c>
      <c r="O320" s="14">
        <f>$J320*Dashboard!$J$40</f>
        <v>979181.60935221508</v>
      </c>
      <c r="P320" s="14">
        <f>H320*(1+Dashboard!$L$19)^(Dashboard!$K$36-2019)</f>
        <v>399919.78341142158</v>
      </c>
      <c r="Q320" s="14">
        <f>I320*(1+Dashboard!$L$20)^(Dashboard!$K$36-2019)</f>
        <v>1352002.2511578356</v>
      </c>
      <c r="R320" s="14">
        <f>J320*(1+Dashboard!$L$18)^(Dashboard!$K$36-2019)</f>
        <v>1792908.9064499477</v>
      </c>
      <c r="S320" s="1" t="str">
        <f>IF(R320&gt;Dashboard!$K$26,"Metro",IF(R320&gt;Dashboard!$J$26,IF(R320&lt;=Dashboard!$K$26,"TIER 1","TIER 6"),IF(R320&gt;Dashboard!$J$27,IF(R320&lt;=Dashboard!$K$27,"TIER 2","TIER 6"),IF(R320&gt;Dashboard!$J$28,IF(R320&lt;=Dashboard!$K$28,"TIER 3","TIER 6"),IF(R320&gt;Dashboard!$J$29,IF(R320&lt;=Dashboard!$K$29,"TIER 4","TIER 6"),IF(R320&gt;Dashboard!$J$30,IF(R320&lt;=Dashboard!$K$30,"TIER 5","TIER 6"),IF(R320&gt;Dashboard!$J$31,IF(R320&lt;=Dashboard!$K$31,"TIER 6","TIER 6"),"TIER 6")))))))</f>
        <v>TIER 1</v>
      </c>
      <c r="T320" s="14">
        <f>$R320*Dashboard!$K$37</f>
        <v>179290.8906449948</v>
      </c>
      <c r="U320" s="14">
        <f>$R320*Dashboard!$K$38</f>
        <v>268936.33596749214</v>
      </c>
      <c r="V320" s="14">
        <f>$R320*Dashboard!$K$39</f>
        <v>448227.22661248693</v>
      </c>
      <c r="W320" s="14">
        <f>$R320*Dashboard!$K$40</f>
        <v>896454.45322497387</v>
      </c>
    </row>
    <row r="321" spans="3:23" x14ac:dyDescent="0.55000000000000004">
      <c r="C321" s="1" t="s">
        <v>611</v>
      </c>
      <c r="D321" s="1" t="s">
        <v>633</v>
      </c>
      <c r="E321" s="14">
        <v>332693</v>
      </c>
      <c r="F321" s="14">
        <v>1232015</v>
      </c>
      <c r="G321" s="14">
        <v>1564708</v>
      </c>
      <c r="H321" s="14">
        <f>E321*(1+Dashboard!$K$19)^(Dashboard!$J$36-2011)</f>
        <v>389802.87444378674</v>
      </c>
      <c r="I321" s="14">
        <f>F321*(1+Dashboard!$K$20)^(Dashboard!$J$36-2011)</f>
        <v>1284611.0678564087</v>
      </c>
      <c r="J321" s="14">
        <f>G321*(1+Dashboard!$K$18)^(Dashboard!$J$36-2011)</f>
        <v>1694354.5501499022</v>
      </c>
      <c r="K321" s="1" t="str">
        <f>IF(J321&gt;Dashboard!$I$26,"Metro",IF(J321&gt;Dashboard!$H$26,IF(J321&lt;=Dashboard!$I$26,"TIER 1","TIER 6"),IF(J321&gt;Dashboard!$H$27,IF(J321&lt;=Dashboard!$I$27,"TIER 2","TIER 6"),IF(J321&gt;Dashboard!$H$28,IF(J321&lt;=Dashboard!$I$28,"TIER 3","TIER 6"),IF(J321&gt;Dashboard!$H$29,IF(J321&lt;=Dashboard!$I$29,"TIER 4","TIER 6"),IF(J321&gt;Dashboard!$H$30,IF(J321&lt;=Dashboard!$I$30,"TIER 5","TIER 6"),IF(J321&gt;Dashboard!$H$31,IF(J321&lt;=Dashboard!$I$31,"TIER 6","TIER 6"),"TIER 6")))))))</f>
        <v>TIER 1</v>
      </c>
      <c r="L321" s="14">
        <f>$J321*Dashboard!$J$37</f>
        <v>84717.727507495118</v>
      </c>
      <c r="M321" s="14">
        <f>$J321*Dashboard!$J$38</f>
        <v>128770.94581139256</v>
      </c>
      <c r="N321" s="14">
        <f>$J321*Dashboard!$J$39</f>
        <v>508306.36504497065</v>
      </c>
      <c r="O321" s="14">
        <f>$J321*Dashboard!$J$40</f>
        <v>972559.51178604399</v>
      </c>
      <c r="P321" s="14">
        <f>H321*(1+Dashboard!$L$19)^(Dashboard!$K$36-2019)</f>
        <v>430373.8707055648</v>
      </c>
      <c r="Q321" s="14">
        <f>I321*(1+Dashboard!$L$20)^(Dashboard!$K$36-2019)</f>
        <v>1315489.3248125478</v>
      </c>
      <c r="R321" s="14">
        <f>J321*(1+Dashboard!$L$18)^(Dashboard!$K$36-2019)</f>
        <v>1780783.6606402115</v>
      </c>
      <c r="S321" s="1" t="str">
        <f>IF(R321&gt;Dashboard!$K$26,"Metro",IF(R321&gt;Dashboard!$J$26,IF(R321&lt;=Dashboard!$K$26,"TIER 1","TIER 6"),IF(R321&gt;Dashboard!$J$27,IF(R321&lt;=Dashboard!$K$27,"TIER 2","TIER 6"),IF(R321&gt;Dashboard!$J$28,IF(R321&lt;=Dashboard!$K$28,"TIER 3","TIER 6"),IF(R321&gt;Dashboard!$J$29,IF(R321&lt;=Dashboard!$K$29,"TIER 4","TIER 6"),IF(R321&gt;Dashboard!$J$30,IF(R321&lt;=Dashboard!$K$30,"TIER 5","TIER 6"),IF(R321&gt;Dashboard!$J$31,IF(R321&lt;=Dashboard!$K$31,"TIER 6","TIER 6"),"TIER 6")))))))</f>
        <v>TIER 1</v>
      </c>
      <c r="T321" s="14">
        <f>$R321*Dashboard!$K$37</f>
        <v>178078.36606402116</v>
      </c>
      <c r="U321" s="14">
        <f>$R321*Dashboard!$K$38</f>
        <v>267117.5490960317</v>
      </c>
      <c r="V321" s="14">
        <f>$R321*Dashboard!$K$39</f>
        <v>445195.91516005289</v>
      </c>
      <c r="W321" s="14">
        <f>$R321*Dashboard!$K$40</f>
        <v>890391.83032010577</v>
      </c>
    </row>
    <row r="322" spans="3:23" x14ac:dyDescent="0.55000000000000004">
      <c r="C322" s="1" t="s">
        <v>443</v>
      </c>
      <c r="D322" s="1" t="s">
        <v>114</v>
      </c>
      <c r="E322" s="14">
        <v>451759</v>
      </c>
      <c r="F322" s="14">
        <v>1111956</v>
      </c>
      <c r="G322" s="14">
        <v>1563715</v>
      </c>
      <c r="H322" s="14">
        <f>E322*(1+Dashboard!$K$19)^(Dashboard!$J$36-2011)</f>
        <v>529307.67030220246</v>
      </c>
      <c r="I322" s="14">
        <f>F322*(1+Dashboard!$K$20)^(Dashboard!$J$36-2011)</f>
        <v>1159426.6178328516</v>
      </c>
      <c r="J322" s="14">
        <f>G322*(1+Dashboard!$K$18)^(Dashboard!$J$36-2011)</f>
        <v>1693279.2734412134</v>
      </c>
      <c r="K322" s="1" t="str">
        <f>IF(J322&gt;Dashboard!$I$26,"Metro",IF(J322&gt;Dashboard!$H$26,IF(J322&lt;=Dashboard!$I$26,"TIER 1","TIER 6"),IF(J322&gt;Dashboard!$H$27,IF(J322&lt;=Dashboard!$I$27,"TIER 2","TIER 6"),IF(J322&gt;Dashboard!$H$28,IF(J322&lt;=Dashboard!$I$28,"TIER 3","TIER 6"),IF(J322&gt;Dashboard!$H$29,IF(J322&lt;=Dashboard!$I$29,"TIER 4","TIER 6"),IF(J322&gt;Dashboard!$H$30,IF(J322&lt;=Dashboard!$I$30,"TIER 5","TIER 6"),IF(J322&gt;Dashboard!$H$31,IF(J322&lt;=Dashboard!$I$31,"TIER 6","TIER 6"),"TIER 6")))))))</f>
        <v>TIER 1</v>
      </c>
      <c r="L322" s="14">
        <f>$J322*Dashboard!$J$37</f>
        <v>84663.96367206068</v>
      </c>
      <c r="M322" s="14">
        <f>$J322*Dashboard!$J$38</f>
        <v>128689.22478153222</v>
      </c>
      <c r="N322" s="14">
        <f>$J322*Dashboard!$J$39</f>
        <v>507983.78203236399</v>
      </c>
      <c r="O322" s="14">
        <f>$J322*Dashboard!$J$40</f>
        <v>971942.30295525666</v>
      </c>
      <c r="P322" s="14">
        <f>H322*(1+Dashboard!$L$19)^(Dashboard!$K$36-2019)</f>
        <v>584398.43776717654</v>
      </c>
      <c r="Q322" s="14">
        <f>I322*(1+Dashboard!$L$20)^(Dashboard!$K$36-2019)</f>
        <v>1187295.8102468406</v>
      </c>
      <c r="R322" s="14">
        <f>J322*(1+Dashboard!$L$18)^(Dashboard!$K$36-2019)</f>
        <v>1779653.5340127412</v>
      </c>
      <c r="S322" s="1" t="str">
        <f>IF(R322&gt;Dashboard!$K$26,"Metro",IF(R322&gt;Dashboard!$J$26,IF(R322&lt;=Dashboard!$K$26,"TIER 1","TIER 6"),IF(R322&gt;Dashboard!$J$27,IF(R322&lt;=Dashboard!$K$27,"TIER 2","TIER 6"),IF(R322&gt;Dashboard!$J$28,IF(R322&lt;=Dashboard!$K$28,"TIER 3","TIER 6"),IF(R322&gt;Dashboard!$J$29,IF(R322&lt;=Dashboard!$K$29,"TIER 4","TIER 6"),IF(R322&gt;Dashboard!$J$30,IF(R322&lt;=Dashboard!$K$30,"TIER 5","TIER 6"),IF(R322&gt;Dashboard!$J$31,IF(R322&lt;=Dashboard!$K$31,"TIER 6","TIER 6"),"TIER 6")))))))</f>
        <v>TIER 1</v>
      </c>
      <c r="T322" s="14">
        <f>$R322*Dashboard!$K$37</f>
        <v>177965.35340127413</v>
      </c>
      <c r="U322" s="14">
        <f>$R322*Dashboard!$K$38</f>
        <v>266948.03010191116</v>
      </c>
      <c r="V322" s="14">
        <f>$R322*Dashboard!$K$39</f>
        <v>444913.38350318529</v>
      </c>
      <c r="W322" s="14">
        <f>$R322*Dashboard!$K$40</f>
        <v>889826.76700637059</v>
      </c>
    </row>
    <row r="323" spans="3:23" x14ac:dyDescent="0.55000000000000004">
      <c r="C323" s="1" t="s">
        <v>341</v>
      </c>
      <c r="D323" s="1" t="s">
        <v>133</v>
      </c>
      <c r="E323" s="14">
        <v>524959</v>
      </c>
      <c r="F323" s="14">
        <v>1026060</v>
      </c>
      <c r="G323" s="14">
        <v>1551019</v>
      </c>
      <c r="H323" s="14">
        <f>E323*(1+Dashboard!$K$19)^(Dashboard!$J$36-2011)</f>
        <v>615073.13699156826</v>
      </c>
      <c r="I323" s="14">
        <f>F323*(1+Dashboard!$K$20)^(Dashboard!$J$36-2011)</f>
        <v>1069863.6236447988</v>
      </c>
      <c r="J323" s="14">
        <f>G323*(1+Dashboard!$K$18)^(Dashboard!$J$36-2011)</f>
        <v>1679531.3247065593</v>
      </c>
      <c r="K323" s="1" t="str">
        <f>IF(J323&gt;Dashboard!$I$26,"Metro",IF(J323&gt;Dashboard!$H$26,IF(J323&lt;=Dashboard!$I$26,"TIER 1","TIER 6"),IF(J323&gt;Dashboard!$H$27,IF(J323&lt;=Dashboard!$I$27,"TIER 2","TIER 6"),IF(J323&gt;Dashboard!$H$28,IF(J323&lt;=Dashboard!$I$28,"TIER 3","TIER 6"),IF(J323&gt;Dashboard!$H$29,IF(J323&lt;=Dashboard!$I$29,"TIER 4","TIER 6"),IF(J323&gt;Dashboard!$H$30,IF(J323&lt;=Dashboard!$I$30,"TIER 5","TIER 6"),IF(J323&gt;Dashboard!$H$31,IF(J323&lt;=Dashboard!$I$31,"TIER 6","TIER 6"),"TIER 6")))))))</f>
        <v>TIER 1</v>
      </c>
      <c r="L323" s="14">
        <f>$J323*Dashboard!$J$37</f>
        <v>83976.566235327977</v>
      </c>
      <c r="M323" s="14">
        <f>$J323*Dashboard!$J$38</f>
        <v>127644.3806776985</v>
      </c>
      <c r="N323" s="14">
        <f>$J323*Dashboard!$J$39</f>
        <v>503859.39741196774</v>
      </c>
      <c r="O323" s="14">
        <f>$J323*Dashboard!$J$40</f>
        <v>964050.98038156517</v>
      </c>
      <c r="P323" s="14">
        <f>H323*(1+Dashboard!$L$19)^(Dashboard!$K$36-2019)</f>
        <v>679090.44311639434</v>
      </c>
      <c r="Q323" s="14">
        <f>I323*(1+Dashboard!$L$20)^(Dashboard!$K$36-2019)</f>
        <v>1095579.9861342295</v>
      </c>
      <c r="R323" s="14">
        <f>J323*(1+Dashboard!$L$18)^(Dashboard!$K$36-2019)</f>
        <v>1765204.3017243601</v>
      </c>
      <c r="S323" s="1" t="str">
        <f>IF(R323&gt;Dashboard!$K$26,"Metro",IF(R323&gt;Dashboard!$J$26,IF(R323&lt;=Dashboard!$K$26,"TIER 1","TIER 6"),IF(R323&gt;Dashboard!$J$27,IF(R323&lt;=Dashboard!$K$27,"TIER 2","TIER 6"),IF(R323&gt;Dashboard!$J$28,IF(R323&lt;=Dashboard!$K$28,"TIER 3","TIER 6"),IF(R323&gt;Dashboard!$J$29,IF(R323&lt;=Dashboard!$K$29,"TIER 4","TIER 6"),IF(R323&gt;Dashboard!$J$30,IF(R323&lt;=Dashboard!$K$30,"TIER 5","TIER 6"),IF(R323&gt;Dashboard!$J$31,IF(R323&lt;=Dashboard!$K$31,"TIER 6","TIER 6"),"TIER 6")))))))</f>
        <v>TIER 1</v>
      </c>
      <c r="T323" s="14">
        <f>$R323*Dashboard!$K$37</f>
        <v>176520.43017243603</v>
      </c>
      <c r="U323" s="14">
        <f>$R323*Dashboard!$K$38</f>
        <v>264780.64525865403</v>
      </c>
      <c r="V323" s="14">
        <f>$R323*Dashboard!$K$39</f>
        <v>441301.07543109002</v>
      </c>
      <c r="W323" s="14">
        <f>$R323*Dashboard!$K$40</f>
        <v>882602.15086218005</v>
      </c>
    </row>
    <row r="324" spans="3:23" x14ac:dyDescent="0.55000000000000004">
      <c r="C324" s="1" t="s">
        <v>443</v>
      </c>
      <c r="D324" s="1" t="s">
        <v>462</v>
      </c>
      <c r="E324" s="14">
        <v>276457</v>
      </c>
      <c r="F324" s="14">
        <v>1269357</v>
      </c>
      <c r="G324" s="14">
        <v>1545814</v>
      </c>
      <c r="H324" s="14">
        <f>E324*(1+Dashboard!$K$19)^(Dashboard!$J$36-2011)</f>
        <v>323913.43749374332</v>
      </c>
      <c r="I324" s="14">
        <f>F324*(1+Dashboard!$K$20)^(Dashboard!$J$36-2011)</f>
        <v>1323547.2386789182</v>
      </c>
      <c r="J324" s="14">
        <f>G324*(1+Dashboard!$K$18)^(Dashboard!$J$36-2011)</f>
        <v>1673895.0555537653</v>
      </c>
      <c r="K324" s="1" t="str">
        <f>IF(J324&gt;Dashboard!$I$26,"Metro",IF(J324&gt;Dashboard!$H$26,IF(J324&lt;=Dashboard!$I$26,"TIER 1","TIER 6"),IF(J324&gt;Dashboard!$H$27,IF(J324&lt;=Dashboard!$I$27,"TIER 2","TIER 6"),IF(J324&gt;Dashboard!$H$28,IF(J324&lt;=Dashboard!$I$28,"TIER 3","TIER 6"),IF(J324&gt;Dashboard!$H$29,IF(J324&lt;=Dashboard!$I$29,"TIER 4","TIER 6"),IF(J324&gt;Dashboard!$H$30,IF(J324&lt;=Dashboard!$I$30,"TIER 5","TIER 6"),IF(J324&gt;Dashboard!$H$31,IF(J324&lt;=Dashboard!$I$31,"TIER 6","TIER 6"),"TIER 6")))))))</f>
        <v>TIER 1</v>
      </c>
      <c r="L324" s="14">
        <f>$J324*Dashboard!$J$37</f>
        <v>83694.752777688263</v>
      </c>
      <c r="M324" s="14">
        <f>$J324*Dashboard!$J$38</f>
        <v>127216.02422208615</v>
      </c>
      <c r="N324" s="14">
        <f>$J324*Dashboard!$J$39</f>
        <v>502168.51666612958</v>
      </c>
      <c r="O324" s="14">
        <f>$J324*Dashboard!$J$40</f>
        <v>960815.76188786142</v>
      </c>
      <c r="P324" s="14">
        <f>H324*(1+Dashboard!$L$19)^(Dashboard!$K$36-2019)</f>
        <v>357626.60823536513</v>
      </c>
      <c r="Q324" s="14">
        <f>I324*(1+Dashboard!$L$20)^(Dashboard!$K$36-2019)</f>
        <v>1355361.4062134642</v>
      </c>
      <c r="R324" s="14">
        <f>J324*(1+Dashboard!$L$18)^(Dashboard!$K$36-2019)</f>
        <v>1759280.526199705</v>
      </c>
      <c r="S324" s="1" t="str">
        <f>IF(R324&gt;Dashboard!$K$26,"Metro",IF(R324&gt;Dashboard!$J$26,IF(R324&lt;=Dashboard!$K$26,"TIER 1","TIER 6"),IF(R324&gt;Dashboard!$J$27,IF(R324&lt;=Dashboard!$K$27,"TIER 2","TIER 6"),IF(R324&gt;Dashboard!$J$28,IF(R324&lt;=Dashboard!$K$28,"TIER 3","TIER 6"),IF(R324&gt;Dashboard!$J$29,IF(R324&lt;=Dashboard!$K$29,"TIER 4","TIER 6"),IF(R324&gt;Dashboard!$J$30,IF(R324&lt;=Dashboard!$K$30,"TIER 5","TIER 6"),IF(R324&gt;Dashboard!$J$31,IF(R324&lt;=Dashboard!$K$31,"TIER 6","TIER 6"),"TIER 6")))))))</f>
        <v>TIER 1</v>
      </c>
      <c r="T324" s="14">
        <f>$R324*Dashboard!$K$37</f>
        <v>175928.05261997052</v>
      </c>
      <c r="U324" s="14">
        <f>$R324*Dashboard!$K$38</f>
        <v>263892.07892995572</v>
      </c>
      <c r="V324" s="14">
        <f>$R324*Dashboard!$K$39</f>
        <v>439820.13154992624</v>
      </c>
      <c r="W324" s="14">
        <f>$R324*Dashboard!$K$40</f>
        <v>879640.26309985248</v>
      </c>
    </row>
    <row r="325" spans="3:23" x14ac:dyDescent="0.55000000000000004">
      <c r="C325" s="1" t="s">
        <v>571</v>
      </c>
      <c r="D325" s="1" t="s">
        <v>218</v>
      </c>
      <c r="E325" s="14">
        <v>285264</v>
      </c>
      <c r="F325" s="14">
        <v>1259074</v>
      </c>
      <c r="G325" s="14">
        <v>1544338</v>
      </c>
      <c r="H325" s="14">
        <f>E325*(1+Dashboard!$K$19)^(Dashboard!$J$36-2011)</f>
        <v>334232.24166223028</v>
      </c>
      <c r="I325" s="14">
        <f>F325*(1+Dashboard!$K$20)^(Dashboard!$J$36-2011)</f>
        <v>1312825.2461619703</v>
      </c>
      <c r="J325" s="14">
        <f>G325*(1+Dashboard!$K$18)^(Dashboard!$J$36-2011)</f>
        <v>1672296.7590562582</v>
      </c>
      <c r="K325" s="1" t="str">
        <f>IF(J325&gt;Dashboard!$I$26,"Metro",IF(J325&gt;Dashboard!$H$26,IF(J325&lt;=Dashboard!$I$26,"TIER 1","TIER 6"),IF(J325&gt;Dashboard!$H$27,IF(J325&lt;=Dashboard!$I$27,"TIER 2","TIER 6"),IF(J325&gt;Dashboard!$H$28,IF(J325&lt;=Dashboard!$I$28,"TIER 3","TIER 6"),IF(J325&gt;Dashboard!$H$29,IF(J325&lt;=Dashboard!$I$29,"TIER 4","TIER 6"),IF(J325&gt;Dashboard!$H$30,IF(J325&lt;=Dashboard!$I$30,"TIER 5","TIER 6"),IF(J325&gt;Dashboard!$H$31,IF(J325&lt;=Dashboard!$I$31,"TIER 6","TIER 6"),"TIER 6")))))))</f>
        <v>TIER 1</v>
      </c>
      <c r="L325" s="14">
        <f>$J325*Dashboard!$J$37</f>
        <v>83614.837952812915</v>
      </c>
      <c r="M325" s="14">
        <f>$J325*Dashboard!$J$38</f>
        <v>127094.55368827563</v>
      </c>
      <c r="N325" s="14">
        <f>$J325*Dashboard!$J$39</f>
        <v>501689.02771687746</v>
      </c>
      <c r="O325" s="14">
        <f>$J325*Dashboard!$J$40</f>
        <v>959898.33969829232</v>
      </c>
      <c r="P325" s="14">
        <f>H325*(1+Dashboard!$L$19)^(Dashboard!$K$36-2019)</f>
        <v>369019.4018297717</v>
      </c>
      <c r="Q325" s="14">
        <f>I325*(1+Dashboard!$L$20)^(Dashboard!$K$36-2019)</f>
        <v>1344381.6886556037</v>
      </c>
      <c r="R325" s="14">
        <f>J325*(1+Dashboard!$L$18)^(Dashboard!$K$36-2019)</f>
        <v>1757600.7005177855</v>
      </c>
      <c r="S325" s="1" t="str">
        <f>IF(R325&gt;Dashboard!$K$26,"Metro",IF(R325&gt;Dashboard!$J$26,IF(R325&lt;=Dashboard!$K$26,"TIER 1","TIER 6"),IF(R325&gt;Dashboard!$J$27,IF(R325&lt;=Dashboard!$K$27,"TIER 2","TIER 6"),IF(R325&gt;Dashboard!$J$28,IF(R325&lt;=Dashboard!$K$28,"TIER 3","TIER 6"),IF(R325&gt;Dashboard!$J$29,IF(R325&lt;=Dashboard!$K$29,"TIER 4","TIER 6"),IF(R325&gt;Dashboard!$J$30,IF(R325&lt;=Dashboard!$K$30,"TIER 5","TIER 6"),IF(R325&gt;Dashboard!$J$31,IF(R325&lt;=Dashboard!$K$31,"TIER 6","TIER 6"),"TIER 6")))))))</f>
        <v>TIER 1</v>
      </c>
      <c r="T325" s="14">
        <f>$R325*Dashboard!$K$37</f>
        <v>175760.07005177857</v>
      </c>
      <c r="U325" s="14">
        <f>$R325*Dashboard!$K$38</f>
        <v>263640.1050776678</v>
      </c>
      <c r="V325" s="14">
        <f>$R325*Dashboard!$K$39</f>
        <v>439400.17512944638</v>
      </c>
      <c r="W325" s="14">
        <f>$R325*Dashboard!$K$40</f>
        <v>878800.35025889275</v>
      </c>
    </row>
    <row r="326" spans="3:23" x14ac:dyDescent="0.55000000000000004">
      <c r="C326" s="1" t="s">
        <v>320</v>
      </c>
      <c r="D326" s="1" t="s">
        <v>170</v>
      </c>
      <c r="E326" s="14">
        <v>272512</v>
      </c>
      <c r="F326" s="14">
        <v>1264621</v>
      </c>
      <c r="G326" s="14">
        <v>1537133</v>
      </c>
      <c r="H326" s="14">
        <f>E326*(1+Dashboard!$K$19)^(Dashboard!$J$36-2011)</f>
        <v>319291.24123568938</v>
      </c>
      <c r="I326" s="14">
        <f>F326*(1+Dashboard!$K$20)^(Dashboard!$J$36-2011)</f>
        <v>1318609.0536589567</v>
      </c>
      <c r="J326" s="14">
        <f>G326*(1+Dashboard!$K$18)^(Dashboard!$J$36-2011)</f>
        <v>1664494.7764922078</v>
      </c>
      <c r="K326" s="1" t="str">
        <f>IF(J326&gt;Dashboard!$I$26,"Metro",IF(J326&gt;Dashboard!$H$26,IF(J326&lt;=Dashboard!$I$26,"TIER 1","TIER 6"),IF(J326&gt;Dashboard!$H$27,IF(J326&lt;=Dashboard!$I$27,"TIER 2","TIER 6"),IF(J326&gt;Dashboard!$H$28,IF(J326&lt;=Dashboard!$I$28,"TIER 3","TIER 6"),IF(J326&gt;Dashboard!$H$29,IF(J326&lt;=Dashboard!$I$29,"TIER 4","TIER 6"),IF(J326&gt;Dashboard!$H$30,IF(J326&lt;=Dashboard!$I$30,"TIER 5","TIER 6"),IF(J326&gt;Dashboard!$H$31,IF(J326&lt;=Dashboard!$I$31,"TIER 6","TIER 6"),"TIER 6")))))))</f>
        <v>TIER 1</v>
      </c>
      <c r="L326" s="14">
        <f>$J326*Dashboard!$J$37</f>
        <v>83224.738824610395</v>
      </c>
      <c r="M326" s="14">
        <f>$J326*Dashboard!$J$38</f>
        <v>126501.60301340779</v>
      </c>
      <c r="N326" s="14">
        <f>$J326*Dashboard!$J$39</f>
        <v>499348.43294766231</v>
      </c>
      <c r="O326" s="14">
        <f>$J326*Dashboard!$J$40</f>
        <v>955420.00170652743</v>
      </c>
      <c r="P326" s="14">
        <f>H326*(1+Dashboard!$L$19)^(Dashboard!$K$36-2019)</f>
        <v>352523.33007822488</v>
      </c>
      <c r="Q326" s="14">
        <f>I326*(1+Dashboard!$L$20)^(Dashboard!$K$36-2019)</f>
        <v>1350304.5218067712</v>
      </c>
      <c r="R326" s="14">
        <f>J326*(1+Dashboard!$L$18)^(Dashboard!$K$36-2019)</f>
        <v>1749400.7384322635</v>
      </c>
      <c r="S326" s="1" t="str">
        <f>IF(R326&gt;Dashboard!$K$26,"Metro",IF(R326&gt;Dashboard!$J$26,IF(R326&lt;=Dashboard!$K$26,"TIER 1","TIER 6"),IF(R326&gt;Dashboard!$J$27,IF(R326&lt;=Dashboard!$K$27,"TIER 2","TIER 6"),IF(R326&gt;Dashboard!$J$28,IF(R326&lt;=Dashboard!$K$28,"TIER 3","TIER 6"),IF(R326&gt;Dashboard!$J$29,IF(R326&lt;=Dashboard!$K$29,"TIER 4","TIER 6"),IF(R326&gt;Dashboard!$J$30,IF(R326&lt;=Dashboard!$K$30,"TIER 5","TIER 6"),IF(R326&gt;Dashboard!$J$31,IF(R326&lt;=Dashboard!$K$31,"TIER 6","TIER 6"),"TIER 6")))))))</f>
        <v>TIER 1</v>
      </c>
      <c r="T326" s="14">
        <f>$R326*Dashboard!$K$37</f>
        <v>174940.07384322636</v>
      </c>
      <c r="U326" s="14">
        <f>$R326*Dashboard!$K$38</f>
        <v>262410.11076483951</v>
      </c>
      <c r="V326" s="14">
        <f>$R326*Dashboard!$K$39</f>
        <v>437350.18460806587</v>
      </c>
      <c r="W326" s="14">
        <f>$R326*Dashboard!$K$40</f>
        <v>874700.36921613174</v>
      </c>
    </row>
    <row r="327" spans="3:23" x14ac:dyDescent="0.55000000000000004">
      <c r="C327" s="1" t="s">
        <v>417</v>
      </c>
      <c r="D327" s="1" t="s">
        <v>196</v>
      </c>
      <c r="E327" s="14">
        <v>480073</v>
      </c>
      <c r="F327" s="14">
        <v>1056328</v>
      </c>
      <c r="G327" s="14">
        <v>1536401</v>
      </c>
      <c r="H327" s="14">
        <f>E327*(1+Dashboard!$K$19)^(Dashboard!$J$36-2011)</f>
        <v>562482.03401590057</v>
      </c>
      <c r="I327" s="14">
        <f>F327*(1+Dashboard!$K$20)^(Dashboard!$J$36-2011)</f>
        <v>1101423.7976701781</v>
      </c>
      <c r="J327" s="14">
        <f>G327*(1+Dashboard!$K$18)^(Dashboard!$J$36-2011)</f>
        <v>1663702.1253836881</v>
      </c>
      <c r="K327" s="1" t="str">
        <f>IF(J327&gt;Dashboard!$I$26,"Metro",IF(J327&gt;Dashboard!$H$26,IF(J327&lt;=Dashboard!$I$26,"TIER 1","TIER 6"),IF(J327&gt;Dashboard!$H$27,IF(J327&lt;=Dashboard!$I$27,"TIER 2","TIER 6"),IF(J327&gt;Dashboard!$H$28,IF(J327&lt;=Dashboard!$I$28,"TIER 3","TIER 6"),IF(J327&gt;Dashboard!$H$29,IF(J327&lt;=Dashboard!$I$29,"TIER 4","TIER 6"),IF(J327&gt;Dashboard!$H$30,IF(J327&lt;=Dashboard!$I$30,"TIER 5","TIER 6"),IF(J327&gt;Dashboard!$H$31,IF(J327&lt;=Dashboard!$I$31,"TIER 6","TIER 6"),"TIER 6")))))))</f>
        <v>TIER 1</v>
      </c>
      <c r="L327" s="14">
        <f>$J327*Dashboard!$J$37</f>
        <v>83185.106269184413</v>
      </c>
      <c r="M327" s="14">
        <f>$J327*Dashboard!$J$38</f>
        <v>126441.36152916029</v>
      </c>
      <c r="N327" s="14">
        <f>$J327*Dashboard!$J$39</f>
        <v>499110.63761510642</v>
      </c>
      <c r="O327" s="14">
        <f>$J327*Dashboard!$J$40</f>
        <v>954965.01997023704</v>
      </c>
      <c r="P327" s="14">
        <f>H327*(1+Dashboard!$L$19)^(Dashboard!$K$36-2019)</f>
        <v>621025.61590184527</v>
      </c>
      <c r="Q327" s="14">
        <f>I327*(1+Dashboard!$L$20)^(Dashboard!$K$36-2019)</f>
        <v>1127898.7735543714</v>
      </c>
      <c r="R327" s="14">
        <f>J327*(1+Dashboard!$L$18)^(Dashboard!$K$36-2019)</f>
        <v>1748567.6541509863</v>
      </c>
      <c r="S327" s="1" t="str">
        <f>IF(R327&gt;Dashboard!$K$26,"Metro",IF(R327&gt;Dashboard!$J$26,IF(R327&lt;=Dashboard!$K$26,"TIER 1","TIER 6"),IF(R327&gt;Dashboard!$J$27,IF(R327&lt;=Dashboard!$K$27,"TIER 2","TIER 6"),IF(R327&gt;Dashboard!$J$28,IF(R327&lt;=Dashboard!$K$28,"TIER 3","TIER 6"),IF(R327&gt;Dashboard!$J$29,IF(R327&lt;=Dashboard!$K$29,"TIER 4","TIER 6"),IF(R327&gt;Dashboard!$J$30,IF(R327&lt;=Dashboard!$K$30,"TIER 5","TIER 6"),IF(R327&gt;Dashboard!$J$31,IF(R327&lt;=Dashboard!$K$31,"TIER 6","TIER 6"),"TIER 6")))))))</f>
        <v>TIER 1</v>
      </c>
      <c r="T327" s="14">
        <f>$R327*Dashboard!$K$37</f>
        <v>174856.76541509863</v>
      </c>
      <c r="U327" s="14">
        <f>$R327*Dashboard!$K$38</f>
        <v>262285.14812264795</v>
      </c>
      <c r="V327" s="14">
        <f>$R327*Dashboard!$K$39</f>
        <v>437141.91353774659</v>
      </c>
      <c r="W327" s="14">
        <f>$R327*Dashboard!$K$40</f>
        <v>874283.82707549317</v>
      </c>
    </row>
    <row r="328" spans="3:23" x14ac:dyDescent="0.55000000000000004">
      <c r="C328" s="1" t="s">
        <v>376</v>
      </c>
      <c r="D328" s="1" t="s">
        <v>56</v>
      </c>
      <c r="E328" s="14">
        <v>765013</v>
      </c>
      <c r="F328" s="14">
        <v>764945</v>
      </c>
      <c r="G328" s="14">
        <v>1529958</v>
      </c>
      <c r="H328" s="14">
        <f>E328*(1+Dashboard!$K$19)^(Dashboard!$J$36-2011)</f>
        <v>896334.65803868615</v>
      </c>
      <c r="I328" s="14">
        <f>F328*(1+Dashboard!$K$20)^(Dashboard!$J$36-2011)</f>
        <v>797601.33870238636</v>
      </c>
      <c r="J328" s="14">
        <f>G328*(1+Dashboard!$K$18)^(Dashboard!$J$36-2011)</f>
        <v>1656725.2796293264</v>
      </c>
      <c r="K328" s="1" t="str">
        <f>IF(J328&gt;Dashboard!$I$26,"Metro",IF(J328&gt;Dashboard!$H$26,IF(J328&lt;=Dashboard!$I$26,"TIER 1","TIER 6"),IF(J328&gt;Dashboard!$H$27,IF(J328&lt;=Dashboard!$I$27,"TIER 2","TIER 6"),IF(J328&gt;Dashboard!$H$28,IF(J328&lt;=Dashboard!$I$28,"TIER 3","TIER 6"),IF(J328&gt;Dashboard!$H$29,IF(J328&lt;=Dashboard!$I$29,"TIER 4","TIER 6"),IF(J328&gt;Dashboard!$H$30,IF(J328&lt;=Dashboard!$I$30,"TIER 5","TIER 6"),IF(J328&gt;Dashboard!$H$31,IF(J328&lt;=Dashboard!$I$31,"TIER 6","TIER 6"),"TIER 6")))))))</f>
        <v>TIER 1</v>
      </c>
      <c r="L328" s="14">
        <f>$J328*Dashboard!$J$37</f>
        <v>82836.263981466327</v>
      </c>
      <c r="M328" s="14">
        <f>$J328*Dashboard!$J$38</f>
        <v>125911.12125182881</v>
      </c>
      <c r="N328" s="14">
        <f>$J328*Dashboard!$J$39</f>
        <v>497017.5838887979</v>
      </c>
      <c r="O328" s="14">
        <f>$J328*Dashboard!$J$40</f>
        <v>950960.31050723349</v>
      </c>
      <c r="P328" s="14">
        <f>H328*(1+Dashboard!$L$19)^(Dashboard!$K$36-2019)</f>
        <v>989625.88918334991</v>
      </c>
      <c r="Q328" s="14">
        <f>I328*(1+Dashboard!$L$20)^(Dashboard!$K$36-2019)</f>
        <v>816773.31977998186</v>
      </c>
      <c r="R328" s="14">
        <f>J328*(1+Dashboard!$L$18)^(Dashboard!$K$36-2019)</f>
        <v>1741234.9191451548</v>
      </c>
      <c r="S328" s="1" t="str">
        <f>IF(R328&gt;Dashboard!$K$26,"Metro",IF(R328&gt;Dashboard!$J$26,IF(R328&lt;=Dashboard!$K$26,"TIER 1","TIER 6"),IF(R328&gt;Dashboard!$J$27,IF(R328&lt;=Dashboard!$K$27,"TIER 2","TIER 6"),IF(R328&gt;Dashboard!$J$28,IF(R328&lt;=Dashboard!$K$28,"TIER 3","TIER 6"),IF(R328&gt;Dashboard!$J$29,IF(R328&lt;=Dashboard!$K$29,"TIER 4","TIER 6"),IF(R328&gt;Dashboard!$J$30,IF(R328&lt;=Dashboard!$K$30,"TIER 5","TIER 6"),IF(R328&gt;Dashboard!$J$31,IF(R328&lt;=Dashboard!$K$31,"TIER 6","TIER 6"),"TIER 6")))))))</f>
        <v>TIER 1</v>
      </c>
      <c r="T328" s="14">
        <f>$R328*Dashboard!$K$37</f>
        <v>174123.4919145155</v>
      </c>
      <c r="U328" s="14">
        <f>$R328*Dashboard!$K$38</f>
        <v>261185.23787177319</v>
      </c>
      <c r="V328" s="14">
        <f>$R328*Dashboard!$K$39</f>
        <v>435308.72978628869</v>
      </c>
      <c r="W328" s="14">
        <f>$R328*Dashboard!$K$40</f>
        <v>870617.45957257738</v>
      </c>
    </row>
    <row r="329" spans="3:23" x14ac:dyDescent="0.55000000000000004">
      <c r="C329" s="1" t="s">
        <v>269</v>
      </c>
      <c r="D329" s="1" t="s">
        <v>283</v>
      </c>
      <c r="E329" s="14">
        <v>142394</v>
      </c>
      <c r="F329" s="14">
        <v>1375148</v>
      </c>
      <c r="G329" s="14">
        <v>1517542</v>
      </c>
      <c r="H329" s="14">
        <f>E329*(1+Dashboard!$K$19)^(Dashboard!$J$36-2011)</f>
        <v>166837.2658984366</v>
      </c>
      <c r="I329" s="14">
        <f>F329*(1+Dashboard!$K$20)^(Dashboard!$J$36-2011)</f>
        <v>1433854.5721769659</v>
      </c>
      <c r="J329" s="14">
        <f>G329*(1+Dashboard!$K$18)^(Dashboard!$J$36-2011)</f>
        <v>1643280.5307722481</v>
      </c>
      <c r="K329" s="1" t="str">
        <f>IF(J329&gt;Dashboard!$I$26,"Metro",IF(J329&gt;Dashboard!$H$26,IF(J329&lt;=Dashboard!$I$26,"TIER 1","TIER 6"),IF(J329&gt;Dashboard!$H$27,IF(J329&lt;=Dashboard!$I$27,"TIER 2","TIER 6"),IF(J329&gt;Dashboard!$H$28,IF(J329&lt;=Dashboard!$I$28,"TIER 3","TIER 6"),IF(J329&gt;Dashboard!$H$29,IF(J329&lt;=Dashboard!$I$29,"TIER 4","TIER 6"),IF(J329&gt;Dashboard!$H$30,IF(J329&lt;=Dashboard!$I$30,"TIER 5","TIER 6"),IF(J329&gt;Dashboard!$H$31,IF(J329&lt;=Dashboard!$I$31,"TIER 6","TIER 6"),"TIER 6")))))))</f>
        <v>TIER 1</v>
      </c>
      <c r="L329" s="14">
        <f>$J329*Dashboard!$J$37</f>
        <v>82164.026538612408</v>
      </c>
      <c r="M329" s="14">
        <f>$J329*Dashboard!$J$38</f>
        <v>124889.32033869084</v>
      </c>
      <c r="N329" s="14">
        <f>$J329*Dashboard!$J$39</f>
        <v>492984.15923167439</v>
      </c>
      <c r="O329" s="14">
        <f>$J329*Dashboard!$J$40</f>
        <v>943243.02466327045</v>
      </c>
      <c r="P329" s="14">
        <f>H329*(1+Dashboard!$L$19)^(Dashboard!$K$36-2019)</f>
        <v>184201.82253683786</v>
      </c>
      <c r="Q329" s="14">
        <f>I329*(1+Dashboard!$L$20)^(Dashboard!$K$36-2019)</f>
        <v>1468320.2023005607</v>
      </c>
      <c r="R329" s="14">
        <f>J329*(1+Dashboard!$L$18)^(Dashboard!$K$36-2019)</f>
        <v>1727104.3529752949</v>
      </c>
      <c r="S329" s="1" t="str">
        <f>IF(R329&gt;Dashboard!$K$26,"Metro",IF(R329&gt;Dashboard!$J$26,IF(R329&lt;=Dashboard!$K$26,"TIER 1","TIER 6"),IF(R329&gt;Dashboard!$J$27,IF(R329&lt;=Dashboard!$K$27,"TIER 2","TIER 6"),IF(R329&gt;Dashboard!$J$28,IF(R329&lt;=Dashboard!$K$28,"TIER 3","TIER 6"),IF(R329&gt;Dashboard!$J$29,IF(R329&lt;=Dashboard!$K$29,"TIER 4","TIER 6"),IF(R329&gt;Dashboard!$J$30,IF(R329&lt;=Dashboard!$K$30,"TIER 5","TIER 6"),IF(R329&gt;Dashboard!$J$31,IF(R329&lt;=Dashboard!$K$31,"TIER 6","TIER 6"),"TIER 6")))))))</f>
        <v>TIER 1</v>
      </c>
      <c r="T329" s="14">
        <f>$R329*Dashboard!$K$37</f>
        <v>172710.4352975295</v>
      </c>
      <c r="U329" s="14">
        <f>$R329*Dashboard!$K$38</f>
        <v>259065.65294629423</v>
      </c>
      <c r="V329" s="14">
        <f>$R329*Dashboard!$K$39</f>
        <v>431776.08824382373</v>
      </c>
      <c r="W329" s="14">
        <f>$R329*Dashboard!$K$40</f>
        <v>863552.17648764746</v>
      </c>
    </row>
    <row r="330" spans="3:23" x14ac:dyDescent="0.55000000000000004">
      <c r="C330" s="1" t="s">
        <v>358</v>
      </c>
      <c r="D330" s="1" t="s">
        <v>46</v>
      </c>
      <c r="E330" s="14">
        <v>1042253</v>
      </c>
      <c r="F330" s="14">
        <v>472179</v>
      </c>
      <c r="G330" s="14">
        <v>1514432</v>
      </c>
      <c r="H330" s="14">
        <f>E330*(1+Dashboard!$K$19)^(Dashboard!$J$36-2011)</f>
        <v>1221165.5048277543</v>
      </c>
      <c r="I330" s="14">
        <f>F330*(1+Dashboard!$K$20)^(Dashboard!$J$36-2011)</f>
        <v>492336.83795194962</v>
      </c>
      <c r="J330" s="14">
        <f>G330*(1+Dashboard!$K$18)^(Dashboard!$J$36-2011)</f>
        <v>1639912.8464177449</v>
      </c>
      <c r="K330" s="1" t="str">
        <f>IF(J330&gt;Dashboard!$I$26,"Metro",IF(J330&gt;Dashboard!$H$26,IF(J330&lt;=Dashboard!$I$26,"TIER 1","TIER 6"),IF(J330&gt;Dashboard!$H$27,IF(J330&lt;=Dashboard!$I$27,"TIER 2","TIER 6"),IF(J330&gt;Dashboard!$H$28,IF(J330&lt;=Dashboard!$I$28,"TIER 3","TIER 6"),IF(J330&gt;Dashboard!$H$29,IF(J330&lt;=Dashboard!$I$29,"TIER 4","TIER 6"),IF(J330&gt;Dashboard!$H$30,IF(J330&lt;=Dashboard!$I$30,"TIER 5","TIER 6"),IF(J330&gt;Dashboard!$H$31,IF(J330&lt;=Dashboard!$I$31,"TIER 6","TIER 6"),"TIER 6")))))))</f>
        <v>TIER 1</v>
      </c>
      <c r="L330" s="14">
        <f>$J330*Dashboard!$J$37</f>
        <v>81995.642320887244</v>
      </c>
      <c r="M330" s="14">
        <f>$J330*Dashboard!$J$38</f>
        <v>124633.37632774861</v>
      </c>
      <c r="N330" s="14">
        <f>$J330*Dashboard!$J$39</f>
        <v>491973.85392532346</v>
      </c>
      <c r="O330" s="14">
        <f>$J330*Dashboard!$J$40</f>
        <v>941309.9738437857</v>
      </c>
      <c r="P330" s="14">
        <f>H330*(1+Dashboard!$L$19)^(Dashboard!$K$36-2019)</f>
        <v>1348265.3914103606</v>
      </c>
      <c r="Q330" s="14">
        <f>I330*(1+Dashboard!$L$20)^(Dashboard!$K$36-2019)</f>
        <v>504171.16179645865</v>
      </c>
      <c r="R330" s="14">
        <f>J330*(1+Dashboard!$L$18)^(Dashboard!$K$36-2019)</f>
        <v>1723564.8828731475</v>
      </c>
      <c r="S330" s="1" t="str">
        <f>IF(R330&gt;Dashboard!$K$26,"Metro",IF(R330&gt;Dashboard!$J$26,IF(R330&lt;=Dashboard!$K$26,"TIER 1","TIER 6"),IF(R330&gt;Dashboard!$J$27,IF(R330&lt;=Dashboard!$K$27,"TIER 2","TIER 6"),IF(R330&gt;Dashboard!$J$28,IF(R330&lt;=Dashboard!$K$28,"TIER 3","TIER 6"),IF(R330&gt;Dashboard!$J$29,IF(R330&lt;=Dashboard!$K$29,"TIER 4","TIER 6"),IF(R330&gt;Dashboard!$J$30,IF(R330&lt;=Dashboard!$K$30,"TIER 5","TIER 6"),IF(R330&gt;Dashboard!$J$31,IF(R330&lt;=Dashboard!$K$31,"TIER 6","TIER 6"),"TIER 6")))))))</f>
        <v>TIER 1</v>
      </c>
      <c r="T330" s="14">
        <f>$R330*Dashboard!$K$37</f>
        <v>172356.48828731477</v>
      </c>
      <c r="U330" s="14">
        <f>$R330*Dashboard!$K$38</f>
        <v>258534.7324309721</v>
      </c>
      <c r="V330" s="14">
        <f>$R330*Dashboard!$K$39</f>
        <v>430891.22071828687</v>
      </c>
      <c r="W330" s="14">
        <f>$R330*Dashboard!$K$40</f>
        <v>861782.44143657375</v>
      </c>
    </row>
    <row r="331" spans="3:23" x14ac:dyDescent="0.55000000000000004">
      <c r="C331" s="1" t="s">
        <v>341</v>
      </c>
      <c r="D331" s="1" t="s">
        <v>212</v>
      </c>
      <c r="E331" s="14">
        <v>386635</v>
      </c>
      <c r="F331" s="14">
        <v>1127555</v>
      </c>
      <c r="G331" s="14">
        <v>1514190</v>
      </c>
      <c r="H331" s="14">
        <f>E331*(1+Dashboard!$K$19)^(Dashboard!$J$36-2011)</f>
        <v>453004.52477381093</v>
      </c>
      <c r="I331" s="14">
        <f>F331*(1+Dashboard!$K$20)^(Dashboard!$J$36-2011)</f>
        <v>1175691.5562041313</v>
      </c>
      <c r="J331" s="14">
        <f>G331*(1+Dashboard!$K$18)^(Dashboard!$J$36-2011)</f>
        <v>1639650.7950949827</v>
      </c>
      <c r="K331" s="1" t="str">
        <f>IF(J331&gt;Dashboard!$I$26,"Metro",IF(J331&gt;Dashboard!$H$26,IF(J331&lt;=Dashboard!$I$26,"TIER 1","TIER 6"),IF(J331&gt;Dashboard!$H$27,IF(J331&lt;=Dashboard!$I$27,"TIER 2","TIER 6"),IF(J331&gt;Dashboard!$H$28,IF(J331&lt;=Dashboard!$I$28,"TIER 3","TIER 6"),IF(J331&gt;Dashboard!$H$29,IF(J331&lt;=Dashboard!$I$29,"TIER 4","TIER 6"),IF(J331&gt;Dashboard!$H$30,IF(J331&lt;=Dashboard!$I$30,"TIER 5","TIER 6"),IF(J331&gt;Dashboard!$H$31,IF(J331&lt;=Dashboard!$I$31,"TIER 6","TIER 6"),"TIER 6")))))))</f>
        <v>TIER 1</v>
      </c>
      <c r="L331" s="14">
        <f>$J331*Dashboard!$J$37</f>
        <v>81982.539754749145</v>
      </c>
      <c r="M331" s="14">
        <f>$J331*Dashboard!$J$38</f>
        <v>124613.46042721868</v>
      </c>
      <c r="N331" s="14">
        <f>$J331*Dashboard!$J$39</f>
        <v>491895.23852849478</v>
      </c>
      <c r="O331" s="14">
        <f>$J331*Dashboard!$J$40</f>
        <v>941159.55638452014</v>
      </c>
      <c r="P331" s="14">
        <f>H331*(1+Dashboard!$L$19)^(Dashboard!$K$36-2019)</f>
        <v>500153.59956550348</v>
      </c>
      <c r="Q331" s="14">
        <f>I331*(1+Dashboard!$L$20)^(Dashboard!$K$36-2019)</f>
        <v>1203951.7097105249</v>
      </c>
      <c r="R331" s="14">
        <f>J331*(1+Dashboard!$L$18)^(Dashboard!$K$36-2019)</f>
        <v>1723289.4642992825</v>
      </c>
      <c r="S331" s="1" t="str">
        <f>IF(R331&gt;Dashboard!$K$26,"Metro",IF(R331&gt;Dashboard!$J$26,IF(R331&lt;=Dashboard!$K$26,"TIER 1","TIER 6"),IF(R331&gt;Dashboard!$J$27,IF(R331&lt;=Dashboard!$K$27,"TIER 2","TIER 6"),IF(R331&gt;Dashboard!$J$28,IF(R331&lt;=Dashboard!$K$28,"TIER 3","TIER 6"),IF(R331&gt;Dashboard!$J$29,IF(R331&lt;=Dashboard!$K$29,"TIER 4","TIER 6"),IF(R331&gt;Dashboard!$J$30,IF(R331&lt;=Dashboard!$K$30,"TIER 5","TIER 6"),IF(R331&gt;Dashboard!$J$31,IF(R331&lt;=Dashboard!$K$31,"TIER 6","TIER 6"),"TIER 6")))))))</f>
        <v>TIER 1</v>
      </c>
      <c r="T331" s="14">
        <f>$R331*Dashboard!$K$37</f>
        <v>172328.94642992827</v>
      </c>
      <c r="U331" s="14">
        <f>$R331*Dashboard!$K$38</f>
        <v>258493.41964489236</v>
      </c>
      <c r="V331" s="14">
        <f>$R331*Dashboard!$K$39</f>
        <v>430822.36607482063</v>
      </c>
      <c r="W331" s="14">
        <f>$R331*Dashboard!$K$40</f>
        <v>861644.73214964126</v>
      </c>
    </row>
    <row r="332" spans="3:23" x14ac:dyDescent="0.55000000000000004">
      <c r="C332" s="1" t="s">
        <v>443</v>
      </c>
      <c r="D332" s="1" t="s">
        <v>464</v>
      </c>
      <c r="E332" s="14">
        <v>293548</v>
      </c>
      <c r="F332" s="14">
        <v>1219133</v>
      </c>
      <c r="G332" s="14">
        <v>1512681</v>
      </c>
      <c r="H332" s="14">
        <f>E332*(1+Dashboard!$K$19)^(Dashboard!$J$36-2011)</f>
        <v>343938.26797445305</v>
      </c>
      <c r="I332" s="14">
        <f>F332*(1+Dashboard!$K$20)^(Dashboard!$J$36-2011)</f>
        <v>1271179.1211868257</v>
      </c>
      <c r="J332" s="14">
        <f>G332*(1+Dashboard!$K$18)^(Dashboard!$J$36-2011)</f>
        <v>1638016.7643261901</v>
      </c>
      <c r="K332" s="1" t="str">
        <f>IF(J332&gt;Dashboard!$I$26,"Metro",IF(J332&gt;Dashboard!$H$26,IF(J332&lt;=Dashboard!$I$26,"TIER 1","TIER 6"),IF(J332&gt;Dashboard!$H$27,IF(J332&lt;=Dashboard!$I$27,"TIER 2","TIER 6"),IF(J332&gt;Dashboard!$H$28,IF(J332&lt;=Dashboard!$I$28,"TIER 3","TIER 6"),IF(J332&gt;Dashboard!$H$29,IF(J332&lt;=Dashboard!$I$29,"TIER 4","TIER 6"),IF(J332&gt;Dashboard!$H$30,IF(J332&lt;=Dashboard!$I$30,"TIER 5","TIER 6"),IF(J332&gt;Dashboard!$H$31,IF(J332&lt;=Dashboard!$I$31,"TIER 6","TIER 6"),"TIER 6")))))))</f>
        <v>TIER 1</v>
      </c>
      <c r="L332" s="14">
        <f>$J332*Dashboard!$J$37</f>
        <v>81900.838216309508</v>
      </c>
      <c r="M332" s="14">
        <f>$J332*Dashboard!$J$38</f>
        <v>124489.27408879045</v>
      </c>
      <c r="N332" s="14">
        <f>$J332*Dashboard!$J$39</f>
        <v>491405.02929785702</v>
      </c>
      <c r="O332" s="14">
        <f>$J332*Dashboard!$J$40</f>
        <v>940221.62272323319</v>
      </c>
      <c r="P332" s="14">
        <f>H332*(1+Dashboard!$L$19)^(Dashboard!$K$36-2019)</f>
        <v>379735.63915645098</v>
      </c>
      <c r="Q332" s="14">
        <f>I332*(1+Dashboard!$L$20)^(Dashboard!$K$36-2019)</f>
        <v>1301734.5138059973</v>
      </c>
      <c r="R332" s="14">
        <f>J332*(1+Dashboard!$L$18)^(Dashboard!$K$36-2019)</f>
        <v>1721572.0815391089</v>
      </c>
      <c r="S332" s="1" t="str">
        <f>IF(R332&gt;Dashboard!$K$26,"Metro",IF(R332&gt;Dashboard!$J$26,IF(R332&lt;=Dashboard!$K$26,"TIER 1","TIER 6"),IF(R332&gt;Dashboard!$J$27,IF(R332&lt;=Dashboard!$K$27,"TIER 2","TIER 6"),IF(R332&gt;Dashboard!$J$28,IF(R332&lt;=Dashboard!$K$28,"TIER 3","TIER 6"),IF(R332&gt;Dashboard!$J$29,IF(R332&lt;=Dashboard!$K$29,"TIER 4","TIER 6"),IF(R332&gt;Dashboard!$J$30,IF(R332&lt;=Dashboard!$K$30,"TIER 5","TIER 6"),IF(R332&gt;Dashboard!$J$31,IF(R332&lt;=Dashboard!$K$31,"TIER 6","TIER 6"),"TIER 6")))))))</f>
        <v>TIER 1</v>
      </c>
      <c r="T332" s="14">
        <f>$R332*Dashboard!$K$37</f>
        <v>172157.20815391091</v>
      </c>
      <c r="U332" s="14">
        <f>$R332*Dashboard!$K$38</f>
        <v>258235.81223086632</v>
      </c>
      <c r="V332" s="14">
        <f>$R332*Dashboard!$K$39</f>
        <v>430393.02038477722</v>
      </c>
      <c r="W332" s="14">
        <f>$R332*Dashboard!$K$40</f>
        <v>860786.04076955444</v>
      </c>
    </row>
    <row r="333" spans="3:23" x14ac:dyDescent="0.55000000000000004">
      <c r="C333" s="1" t="s">
        <v>365</v>
      </c>
      <c r="D333" s="1" t="s">
        <v>368</v>
      </c>
      <c r="E333" s="14">
        <v>86281</v>
      </c>
      <c r="F333" s="14">
        <v>1423794</v>
      </c>
      <c r="G333" s="14">
        <v>1510075</v>
      </c>
      <c r="H333" s="14">
        <f>E333*(1+Dashboard!$K$19)^(Dashboard!$J$36-2011)</f>
        <v>101091.94305225647</v>
      </c>
      <c r="I333" s="14">
        <f>F333*(1+Dashboard!$K$20)^(Dashboard!$J$36-2011)</f>
        <v>1484577.3231231337</v>
      </c>
      <c r="J333" s="14">
        <f>G333*(1+Dashboard!$K$18)^(Dashboard!$J$36-2011)</f>
        <v>1635194.8397513232</v>
      </c>
      <c r="K333" s="1" t="str">
        <f>IF(J333&gt;Dashboard!$I$26,"Metro",IF(J333&gt;Dashboard!$H$26,IF(J333&lt;=Dashboard!$I$26,"TIER 1","TIER 6"),IF(J333&gt;Dashboard!$H$27,IF(J333&lt;=Dashboard!$I$27,"TIER 2","TIER 6"),IF(J333&gt;Dashboard!$H$28,IF(J333&lt;=Dashboard!$I$28,"TIER 3","TIER 6"),IF(J333&gt;Dashboard!$H$29,IF(J333&lt;=Dashboard!$I$29,"TIER 4","TIER 6"),IF(J333&gt;Dashboard!$H$30,IF(J333&lt;=Dashboard!$I$30,"TIER 5","TIER 6"),IF(J333&gt;Dashboard!$H$31,IF(J333&lt;=Dashboard!$I$31,"TIER 6","TIER 6"),"TIER 6")))))))</f>
        <v>TIER 1</v>
      </c>
      <c r="L333" s="14">
        <f>$J333*Dashboard!$J$37</f>
        <v>81759.741987566173</v>
      </c>
      <c r="M333" s="14">
        <f>$J333*Dashboard!$J$38</f>
        <v>124274.80782110056</v>
      </c>
      <c r="N333" s="14">
        <f>$J333*Dashboard!$J$39</f>
        <v>490558.45192539692</v>
      </c>
      <c r="O333" s="14">
        <f>$J333*Dashboard!$J$40</f>
        <v>938601.83801725961</v>
      </c>
      <c r="P333" s="14">
        <f>H333*(1+Dashboard!$L$19)^(Dashboard!$K$36-2019)</f>
        <v>111613.67368218397</v>
      </c>
      <c r="Q333" s="14">
        <f>I333*(1+Dashboard!$L$20)^(Dashboard!$K$36-2019)</f>
        <v>1520262.1784086693</v>
      </c>
      <c r="R333" s="14">
        <f>J333*(1+Dashboard!$L$18)^(Dashboard!$K$36-2019)</f>
        <v>1718606.2104502995</v>
      </c>
      <c r="S333" s="1" t="str">
        <f>IF(R333&gt;Dashboard!$K$26,"Metro",IF(R333&gt;Dashboard!$J$26,IF(R333&lt;=Dashboard!$K$26,"TIER 1","TIER 6"),IF(R333&gt;Dashboard!$J$27,IF(R333&lt;=Dashboard!$K$27,"TIER 2","TIER 6"),IF(R333&gt;Dashboard!$J$28,IF(R333&lt;=Dashboard!$K$28,"TIER 3","TIER 6"),IF(R333&gt;Dashboard!$J$29,IF(R333&lt;=Dashboard!$K$29,"TIER 4","TIER 6"),IF(R333&gt;Dashboard!$J$30,IF(R333&lt;=Dashboard!$K$30,"TIER 5","TIER 6"),IF(R333&gt;Dashboard!$J$31,IF(R333&lt;=Dashboard!$K$31,"TIER 6","TIER 6"),"TIER 6")))))))</f>
        <v>TIER 1</v>
      </c>
      <c r="T333" s="14">
        <f>$R333*Dashboard!$K$37</f>
        <v>171860.62104502995</v>
      </c>
      <c r="U333" s="14">
        <f>$R333*Dashboard!$K$38</f>
        <v>257790.93156754493</v>
      </c>
      <c r="V333" s="14">
        <f>$R333*Dashboard!$K$39</f>
        <v>429651.55261257489</v>
      </c>
      <c r="W333" s="14">
        <f>$R333*Dashboard!$K$40</f>
        <v>859303.10522514977</v>
      </c>
    </row>
    <row r="334" spans="3:23" x14ac:dyDescent="0.55000000000000004">
      <c r="C334" s="1" t="s">
        <v>588</v>
      </c>
      <c r="D334" s="1" t="s">
        <v>590</v>
      </c>
      <c r="E334" s="14">
        <v>260912</v>
      </c>
      <c r="F334" s="14">
        <v>1245931</v>
      </c>
      <c r="G334" s="14">
        <v>1506843</v>
      </c>
      <c r="H334" s="14">
        <f>E334*(1+Dashboard!$K$19)^(Dashboard!$J$36-2011)</f>
        <v>305699.99241606309</v>
      </c>
      <c r="I334" s="14">
        <f>F334*(1+Dashboard!$K$20)^(Dashboard!$J$36-2011)</f>
        <v>1299121.1571169207</v>
      </c>
      <c r="J334" s="14">
        <f>G334*(1+Dashboard!$K$18)^(Dashboard!$J$36-2011)</f>
        <v>1631695.0468787332</v>
      </c>
      <c r="K334" s="1" t="str">
        <f>IF(J334&gt;Dashboard!$I$26,"Metro",IF(J334&gt;Dashboard!$H$26,IF(J334&lt;=Dashboard!$I$26,"TIER 1","TIER 6"),IF(J334&gt;Dashboard!$H$27,IF(J334&lt;=Dashboard!$I$27,"TIER 2","TIER 6"),IF(J334&gt;Dashboard!$H$28,IF(J334&lt;=Dashboard!$I$28,"TIER 3","TIER 6"),IF(J334&gt;Dashboard!$H$29,IF(J334&lt;=Dashboard!$I$29,"TIER 4","TIER 6"),IF(J334&gt;Dashboard!$H$30,IF(J334&lt;=Dashboard!$I$30,"TIER 5","TIER 6"),IF(J334&gt;Dashboard!$H$31,IF(J334&lt;=Dashboard!$I$31,"TIER 6","TIER 6"),"TIER 6")))))))</f>
        <v>TIER 1</v>
      </c>
      <c r="L334" s="14">
        <f>$J334*Dashboard!$J$37</f>
        <v>81584.752343936663</v>
      </c>
      <c r="M334" s="14">
        <f>$J334*Dashboard!$J$38</f>
        <v>124008.82356278373</v>
      </c>
      <c r="N334" s="14">
        <f>$J334*Dashboard!$J$39</f>
        <v>489508.51406361995</v>
      </c>
      <c r="O334" s="14">
        <f>$J334*Dashboard!$J$40</f>
        <v>936592.95690839295</v>
      </c>
      <c r="P334" s="14">
        <f>H334*(1+Dashboard!$L$19)^(Dashboard!$K$36-2019)</f>
        <v>337517.49316496088</v>
      </c>
      <c r="Q334" s="14">
        <f>I334*(1+Dashboard!$L$20)^(Dashboard!$K$36-2019)</f>
        <v>1330348.1937744445</v>
      </c>
      <c r="R334" s="14">
        <f>J334*(1+Dashboard!$L$18)^(Dashboard!$K$36-2019)</f>
        <v>1714927.8929679391</v>
      </c>
      <c r="S334" s="1" t="str">
        <f>IF(R334&gt;Dashboard!$K$26,"Metro",IF(R334&gt;Dashboard!$J$26,IF(R334&lt;=Dashboard!$K$26,"TIER 1","TIER 6"),IF(R334&gt;Dashboard!$J$27,IF(R334&lt;=Dashboard!$K$27,"TIER 2","TIER 6"),IF(R334&gt;Dashboard!$J$28,IF(R334&lt;=Dashboard!$K$28,"TIER 3","TIER 6"),IF(R334&gt;Dashboard!$J$29,IF(R334&lt;=Dashboard!$K$29,"TIER 4","TIER 6"),IF(R334&gt;Dashboard!$J$30,IF(R334&lt;=Dashboard!$K$30,"TIER 5","TIER 6"),IF(R334&gt;Dashboard!$J$31,IF(R334&lt;=Dashboard!$K$31,"TIER 6","TIER 6"),"TIER 6")))))))</f>
        <v>TIER 1</v>
      </c>
      <c r="T334" s="14">
        <f>$R334*Dashboard!$K$37</f>
        <v>171492.78929679393</v>
      </c>
      <c r="U334" s="14">
        <f>$R334*Dashboard!$K$38</f>
        <v>257239.18394519086</v>
      </c>
      <c r="V334" s="14">
        <f>$R334*Dashboard!$K$39</f>
        <v>428731.97324198479</v>
      </c>
      <c r="W334" s="14">
        <f>$R334*Dashboard!$K$40</f>
        <v>857463.94648396957</v>
      </c>
    </row>
    <row r="335" spans="3:23" x14ac:dyDescent="0.55000000000000004">
      <c r="C335" s="1" t="s">
        <v>528</v>
      </c>
      <c r="D335" s="1" t="s">
        <v>205</v>
      </c>
      <c r="E335" s="14">
        <v>185838</v>
      </c>
      <c r="F335" s="14">
        <v>1320499</v>
      </c>
      <c r="G335" s="14">
        <v>1506337</v>
      </c>
      <c r="H335" s="14">
        <f>E335*(1+Dashboard!$K$19)^(Dashboard!$J$36-2011)</f>
        <v>217738.83604669903</v>
      </c>
      <c r="I335" s="14">
        <f>F335*(1+Dashboard!$K$20)^(Dashboard!$J$36-2011)</f>
        <v>1376872.5465950656</v>
      </c>
      <c r="J335" s="14">
        <f>G335*(1+Dashboard!$K$18)^(Dashboard!$J$36-2011)</f>
        <v>1631147.1213856854</v>
      </c>
      <c r="K335" s="1" t="str">
        <f>IF(J335&gt;Dashboard!$I$26,"Metro",IF(J335&gt;Dashboard!$H$26,IF(J335&lt;=Dashboard!$I$26,"TIER 1","TIER 6"),IF(J335&gt;Dashboard!$H$27,IF(J335&lt;=Dashboard!$I$27,"TIER 2","TIER 6"),IF(J335&gt;Dashboard!$H$28,IF(J335&lt;=Dashboard!$I$28,"TIER 3","TIER 6"),IF(J335&gt;Dashboard!$H$29,IF(J335&lt;=Dashboard!$I$29,"TIER 4","TIER 6"),IF(J335&gt;Dashboard!$H$30,IF(J335&lt;=Dashboard!$I$30,"TIER 5","TIER 6"),IF(J335&gt;Dashboard!$H$31,IF(J335&lt;=Dashboard!$I$31,"TIER 6","TIER 6"),"TIER 6")))))))</f>
        <v>TIER 1</v>
      </c>
      <c r="L335" s="14">
        <f>$J335*Dashboard!$J$37</f>
        <v>81557.356069284273</v>
      </c>
      <c r="M335" s="14">
        <f>$J335*Dashboard!$J$38</f>
        <v>123967.18122531209</v>
      </c>
      <c r="N335" s="14">
        <f>$J335*Dashboard!$J$39</f>
        <v>489344.13641570561</v>
      </c>
      <c r="O335" s="14">
        <f>$J335*Dashboard!$J$40</f>
        <v>936278.44767538353</v>
      </c>
      <c r="P335" s="14">
        <f>H335*(1+Dashboard!$L$19)^(Dashboard!$K$36-2019)</f>
        <v>240401.26899027257</v>
      </c>
      <c r="Q335" s="14">
        <f>I335*(1+Dashboard!$L$20)^(Dashboard!$K$36-2019)</f>
        <v>1409968.4970764515</v>
      </c>
      <c r="R335" s="14">
        <f>J335*(1+Dashboard!$L$18)^(Dashboard!$K$36-2019)</f>
        <v>1714352.0177680398</v>
      </c>
      <c r="S335" s="1" t="str">
        <f>IF(R335&gt;Dashboard!$K$26,"Metro",IF(R335&gt;Dashboard!$J$26,IF(R335&lt;=Dashboard!$K$26,"TIER 1","TIER 6"),IF(R335&gt;Dashboard!$J$27,IF(R335&lt;=Dashboard!$K$27,"TIER 2","TIER 6"),IF(R335&gt;Dashboard!$J$28,IF(R335&lt;=Dashboard!$K$28,"TIER 3","TIER 6"),IF(R335&gt;Dashboard!$J$29,IF(R335&lt;=Dashboard!$K$29,"TIER 4","TIER 6"),IF(R335&gt;Dashboard!$J$30,IF(R335&lt;=Dashboard!$K$30,"TIER 5","TIER 6"),IF(R335&gt;Dashboard!$J$31,IF(R335&lt;=Dashboard!$K$31,"TIER 6","TIER 6"),"TIER 6")))))))</f>
        <v>TIER 1</v>
      </c>
      <c r="T335" s="14">
        <f>$R335*Dashboard!$K$37</f>
        <v>171435.201776804</v>
      </c>
      <c r="U335" s="14">
        <f>$R335*Dashboard!$K$38</f>
        <v>257152.80266520596</v>
      </c>
      <c r="V335" s="14">
        <f>$R335*Dashboard!$K$39</f>
        <v>428588.00444200996</v>
      </c>
      <c r="W335" s="14">
        <f>$R335*Dashboard!$K$40</f>
        <v>857176.00888401992</v>
      </c>
    </row>
    <row r="336" spans="3:23" x14ac:dyDescent="0.55000000000000004">
      <c r="C336" s="1" t="s">
        <v>358</v>
      </c>
      <c r="D336" s="1" t="s">
        <v>106</v>
      </c>
      <c r="E336" s="14">
        <v>454810</v>
      </c>
      <c r="F336" s="14">
        <v>1050514</v>
      </c>
      <c r="G336" s="14">
        <v>1505324</v>
      </c>
      <c r="H336" s="14">
        <f>E336*(1+Dashboard!$K$19)^(Dashboard!$J$36-2011)</f>
        <v>532882.40307364042</v>
      </c>
      <c r="I336" s="14">
        <f>F336*(1+Dashboard!$K$20)^(Dashboard!$J$36-2011)</f>
        <v>1095361.5916511628</v>
      </c>
      <c r="J336" s="14">
        <f>G336*(1+Dashboard!$K$18)^(Dashboard!$J$36-2011)</f>
        <v>1630050.1875428841</v>
      </c>
      <c r="K336" s="1" t="str">
        <f>IF(J336&gt;Dashboard!$I$26,"Metro",IF(J336&gt;Dashboard!$H$26,IF(J336&lt;=Dashboard!$I$26,"TIER 1","TIER 6"),IF(J336&gt;Dashboard!$H$27,IF(J336&lt;=Dashboard!$I$27,"TIER 2","TIER 6"),IF(J336&gt;Dashboard!$H$28,IF(J336&lt;=Dashboard!$I$28,"TIER 3","TIER 6"),IF(J336&gt;Dashboard!$H$29,IF(J336&lt;=Dashboard!$I$29,"TIER 4","TIER 6"),IF(J336&gt;Dashboard!$H$30,IF(J336&lt;=Dashboard!$I$30,"TIER 5","TIER 6"),IF(J336&gt;Dashboard!$H$31,IF(J336&lt;=Dashboard!$I$31,"TIER 6","TIER 6"),"TIER 6")))))))</f>
        <v>TIER 1</v>
      </c>
      <c r="L336" s="14">
        <f>$J336*Dashboard!$J$37</f>
        <v>81502.509377144219</v>
      </c>
      <c r="M336" s="14">
        <f>$J336*Dashboard!$J$38</f>
        <v>123883.81425325919</v>
      </c>
      <c r="N336" s="14">
        <f>$J336*Dashboard!$J$39</f>
        <v>489015.0562628652</v>
      </c>
      <c r="O336" s="14">
        <f>$J336*Dashboard!$J$40</f>
        <v>935648.80764961557</v>
      </c>
      <c r="P336" s="14">
        <f>H336*(1+Dashboard!$L$19)^(Dashboard!$K$36-2019)</f>
        <v>588345.23159669107</v>
      </c>
      <c r="Q336" s="14">
        <f>I336*(1+Dashboard!$L$20)^(Dashboard!$K$36-2019)</f>
        <v>1121690.8500027426</v>
      </c>
      <c r="R336" s="14">
        <f>J336*(1+Dashboard!$L$18)^(Dashboard!$K$36-2019)</f>
        <v>1713199.1292749608</v>
      </c>
      <c r="S336" s="1" t="str">
        <f>IF(R336&gt;Dashboard!$K$26,"Metro",IF(R336&gt;Dashboard!$J$26,IF(R336&lt;=Dashboard!$K$26,"TIER 1","TIER 6"),IF(R336&gt;Dashboard!$J$27,IF(R336&lt;=Dashboard!$K$27,"TIER 2","TIER 6"),IF(R336&gt;Dashboard!$J$28,IF(R336&lt;=Dashboard!$K$28,"TIER 3","TIER 6"),IF(R336&gt;Dashboard!$J$29,IF(R336&lt;=Dashboard!$K$29,"TIER 4","TIER 6"),IF(R336&gt;Dashboard!$J$30,IF(R336&lt;=Dashboard!$K$30,"TIER 5","TIER 6"),IF(R336&gt;Dashboard!$J$31,IF(R336&lt;=Dashboard!$K$31,"TIER 6","TIER 6"),"TIER 6")))))))</f>
        <v>TIER 1</v>
      </c>
      <c r="T336" s="14">
        <f>$R336*Dashboard!$K$37</f>
        <v>171319.9129274961</v>
      </c>
      <c r="U336" s="14">
        <f>$R336*Dashboard!$K$38</f>
        <v>256979.86939124411</v>
      </c>
      <c r="V336" s="14">
        <f>$R336*Dashboard!$K$39</f>
        <v>428299.78231874021</v>
      </c>
      <c r="W336" s="14">
        <f>$R336*Dashboard!$K$40</f>
        <v>856599.56463748042</v>
      </c>
    </row>
    <row r="337" spans="3:23" x14ac:dyDescent="0.55000000000000004">
      <c r="C337" s="1" t="s">
        <v>396</v>
      </c>
      <c r="D337" s="1" t="s">
        <v>411</v>
      </c>
      <c r="E337" s="14">
        <v>218034</v>
      </c>
      <c r="F337" s="14">
        <v>1284304</v>
      </c>
      <c r="G337" s="14">
        <v>1502338</v>
      </c>
      <c r="H337" s="14">
        <f>E337*(1+Dashboard!$K$19)^(Dashboard!$J$36-2011)</f>
        <v>255461.58147744797</v>
      </c>
      <c r="I337" s="14">
        <f>F337*(1+Dashboard!$K$20)^(Dashboard!$J$36-2011)</f>
        <v>1339132.3424570782</v>
      </c>
      <c r="J337" s="14">
        <f>G337*(1+Dashboard!$K$18)^(Dashboard!$J$36-2011)</f>
        <v>1626816.7774198789</v>
      </c>
      <c r="K337" s="1" t="str">
        <f>IF(J337&gt;Dashboard!$I$26,"Metro",IF(J337&gt;Dashboard!$H$26,IF(J337&lt;=Dashboard!$I$26,"TIER 1","TIER 6"),IF(J337&gt;Dashboard!$H$27,IF(J337&lt;=Dashboard!$I$27,"TIER 2","TIER 6"),IF(J337&gt;Dashboard!$H$28,IF(J337&lt;=Dashboard!$I$28,"TIER 3","TIER 6"),IF(J337&gt;Dashboard!$H$29,IF(J337&lt;=Dashboard!$I$29,"TIER 4","TIER 6"),IF(J337&gt;Dashboard!$H$30,IF(J337&lt;=Dashboard!$I$30,"TIER 5","TIER 6"),IF(J337&gt;Dashboard!$H$31,IF(J337&lt;=Dashboard!$I$31,"TIER 6","TIER 6"),"TIER 6")))))))</f>
        <v>TIER 1</v>
      </c>
      <c r="L337" s="14">
        <f>$J337*Dashboard!$J$37</f>
        <v>81340.838870993946</v>
      </c>
      <c r="M337" s="14">
        <f>$J337*Dashboard!$J$38</f>
        <v>123638.07508391079</v>
      </c>
      <c r="N337" s="14">
        <f>$J337*Dashboard!$J$39</f>
        <v>488045.03322596365</v>
      </c>
      <c r="O337" s="14">
        <f>$J337*Dashboard!$J$40</f>
        <v>933792.83023901063</v>
      </c>
      <c r="P337" s="14">
        <f>H337*(1+Dashboard!$L$19)^(Dashboard!$K$36-2019)</f>
        <v>282050.22806436301</v>
      </c>
      <c r="Q337" s="14">
        <f>I337*(1+Dashboard!$L$20)^(Dashboard!$K$36-2019)</f>
        <v>1371321.1298677812</v>
      </c>
      <c r="R337" s="14">
        <f>J337*(1+Dashboard!$L$18)^(Dashboard!$K$36-2019)</f>
        <v>1709800.7827395874</v>
      </c>
      <c r="S337" s="1" t="str">
        <f>IF(R337&gt;Dashboard!$K$26,"Metro",IF(R337&gt;Dashboard!$J$26,IF(R337&lt;=Dashboard!$K$26,"TIER 1","TIER 6"),IF(R337&gt;Dashboard!$J$27,IF(R337&lt;=Dashboard!$K$27,"TIER 2","TIER 6"),IF(R337&gt;Dashboard!$J$28,IF(R337&lt;=Dashboard!$K$28,"TIER 3","TIER 6"),IF(R337&gt;Dashboard!$J$29,IF(R337&lt;=Dashboard!$K$29,"TIER 4","TIER 6"),IF(R337&gt;Dashboard!$J$30,IF(R337&lt;=Dashboard!$K$30,"TIER 5","TIER 6"),IF(R337&gt;Dashboard!$J$31,IF(R337&lt;=Dashboard!$K$31,"TIER 6","TIER 6"),"TIER 6")))))))</f>
        <v>TIER 1</v>
      </c>
      <c r="T337" s="14">
        <f>$R337*Dashboard!$K$37</f>
        <v>170980.07827395876</v>
      </c>
      <c r="U337" s="14">
        <f>$R337*Dashboard!$K$38</f>
        <v>256470.11741093808</v>
      </c>
      <c r="V337" s="14">
        <f>$R337*Dashboard!$K$39</f>
        <v>427450.19568489684</v>
      </c>
      <c r="W337" s="14">
        <f>$R337*Dashboard!$K$40</f>
        <v>854900.39136979368</v>
      </c>
    </row>
    <row r="338" spans="3:23" x14ac:dyDescent="0.55000000000000004">
      <c r="C338" s="1" t="s">
        <v>320</v>
      </c>
      <c r="D338" s="1" t="s">
        <v>181</v>
      </c>
      <c r="E338" s="14">
        <v>246302</v>
      </c>
      <c r="F338" s="14">
        <v>1247682</v>
      </c>
      <c r="G338" s="14">
        <v>1493984</v>
      </c>
      <c r="H338" s="14">
        <f>E338*(1+Dashboard!$K$19)^(Dashboard!$J$36-2011)</f>
        <v>288582.04885962</v>
      </c>
      <c r="I338" s="14">
        <f>F338*(1+Dashboard!$K$20)^(Dashboard!$J$36-2011)</f>
        <v>1300946.9092220627</v>
      </c>
      <c r="J338" s="14">
        <f>G338*(1+Dashboard!$K$18)^(Dashboard!$J$36-2011)</f>
        <v>1617770.5925010617</v>
      </c>
      <c r="K338" s="1" t="str">
        <f>IF(J338&gt;Dashboard!$I$26,"Metro",IF(J338&gt;Dashboard!$H$26,IF(J338&lt;=Dashboard!$I$26,"TIER 1","TIER 6"),IF(J338&gt;Dashboard!$H$27,IF(J338&lt;=Dashboard!$I$27,"TIER 2","TIER 6"),IF(J338&gt;Dashboard!$H$28,IF(J338&lt;=Dashboard!$I$28,"TIER 3","TIER 6"),IF(J338&gt;Dashboard!$H$29,IF(J338&lt;=Dashboard!$I$29,"TIER 4","TIER 6"),IF(J338&gt;Dashboard!$H$30,IF(J338&lt;=Dashboard!$I$30,"TIER 5","TIER 6"),IF(J338&gt;Dashboard!$H$31,IF(J338&lt;=Dashboard!$I$31,"TIER 6","TIER 6"),"TIER 6")))))))</f>
        <v>TIER 1</v>
      </c>
      <c r="L338" s="14">
        <f>$J338*Dashboard!$J$37</f>
        <v>80888.529625053096</v>
      </c>
      <c r="M338" s="14">
        <f>$J338*Dashboard!$J$38</f>
        <v>122950.56503008069</v>
      </c>
      <c r="N338" s="14">
        <f>$J338*Dashboard!$J$39</f>
        <v>485331.17775031849</v>
      </c>
      <c r="O338" s="14">
        <f>$J338*Dashboard!$J$40</f>
        <v>928600.32009560952</v>
      </c>
      <c r="P338" s="14">
        <f>H338*(1+Dashboard!$L$19)^(Dashboard!$K$36-2019)</f>
        <v>318617.9002940309</v>
      </c>
      <c r="Q338" s="14">
        <f>I338*(1+Dashboard!$L$20)^(Dashboard!$K$36-2019)</f>
        <v>1332217.8315692334</v>
      </c>
      <c r="R338" s="14">
        <f>J338*(1+Dashboard!$L$18)^(Dashboard!$K$36-2019)</f>
        <v>1700293.1514748475</v>
      </c>
      <c r="S338" s="1" t="str">
        <f>IF(R338&gt;Dashboard!$K$26,"Metro",IF(R338&gt;Dashboard!$J$26,IF(R338&lt;=Dashboard!$K$26,"TIER 1","TIER 6"),IF(R338&gt;Dashboard!$J$27,IF(R338&lt;=Dashboard!$K$27,"TIER 2","TIER 6"),IF(R338&gt;Dashboard!$J$28,IF(R338&lt;=Dashboard!$K$28,"TIER 3","TIER 6"),IF(R338&gt;Dashboard!$J$29,IF(R338&lt;=Dashboard!$K$29,"TIER 4","TIER 6"),IF(R338&gt;Dashboard!$J$30,IF(R338&lt;=Dashboard!$K$30,"TIER 5","TIER 6"),IF(R338&gt;Dashboard!$J$31,IF(R338&lt;=Dashboard!$K$31,"TIER 6","TIER 6"),"TIER 6")))))))</f>
        <v>TIER 1</v>
      </c>
      <c r="T338" s="14">
        <f>$R338*Dashboard!$K$37</f>
        <v>170029.31514748477</v>
      </c>
      <c r="U338" s="14">
        <f>$R338*Dashboard!$K$38</f>
        <v>255043.9727212271</v>
      </c>
      <c r="V338" s="14">
        <f>$R338*Dashboard!$K$39</f>
        <v>425073.28786871186</v>
      </c>
      <c r="W338" s="14">
        <f>$R338*Dashboard!$K$40</f>
        <v>850146.57573742373</v>
      </c>
    </row>
    <row r="339" spans="3:23" x14ac:dyDescent="0.55000000000000004">
      <c r="C339" s="1" t="s">
        <v>396</v>
      </c>
      <c r="D339" s="1" t="s">
        <v>143</v>
      </c>
      <c r="E339" s="14">
        <v>258361</v>
      </c>
      <c r="F339" s="14">
        <v>1233712</v>
      </c>
      <c r="G339" s="14">
        <v>1492073</v>
      </c>
      <c r="H339" s="14">
        <f>E339*(1+Dashboard!$K$19)^(Dashboard!$J$36-2011)</f>
        <v>302711.08933512634</v>
      </c>
      <c r="I339" s="14">
        <f>F339*(1+Dashboard!$K$20)^(Dashboard!$J$36-2011)</f>
        <v>1286380.5146424887</v>
      </c>
      <c r="J339" s="14">
        <f>G339*(1+Dashboard!$K$18)^(Dashboard!$J$36-2011)</f>
        <v>1615701.2533366065</v>
      </c>
      <c r="K339" s="1" t="str">
        <f>IF(J339&gt;Dashboard!$I$26,"Metro",IF(J339&gt;Dashboard!$H$26,IF(J339&lt;=Dashboard!$I$26,"TIER 1","TIER 6"),IF(J339&gt;Dashboard!$H$27,IF(J339&lt;=Dashboard!$I$27,"TIER 2","TIER 6"),IF(J339&gt;Dashboard!$H$28,IF(J339&lt;=Dashboard!$I$28,"TIER 3","TIER 6"),IF(J339&gt;Dashboard!$H$29,IF(J339&lt;=Dashboard!$I$29,"TIER 4","TIER 6"),IF(J339&gt;Dashboard!$H$30,IF(J339&lt;=Dashboard!$I$30,"TIER 5","TIER 6"),IF(J339&gt;Dashboard!$H$31,IF(J339&lt;=Dashboard!$I$31,"TIER 6","TIER 6"),"TIER 6")))))))</f>
        <v>TIER 1</v>
      </c>
      <c r="L339" s="14">
        <f>$J339*Dashboard!$J$37</f>
        <v>80785.06266683033</v>
      </c>
      <c r="M339" s="14">
        <f>$J339*Dashboard!$J$38</f>
        <v>122793.2952535821</v>
      </c>
      <c r="N339" s="14">
        <f>$J339*Dashboard!$J$39</f>
        <v>484710.37600098195</v>
      </c>
      <c r="O339" s="14">
        <f>$J339*Dashboard!$J$40</f>
        <v>927412.51941521221</v>
      </c>
      <c r="P339" s="14">
        <f>H339*(1+Dashboard!$L$19)^(Dashboard!$K$36-2019)</f>
        <v>334217.50265067327</v>
      </c>
      <c r="Q339" s="14">
        <f>I339*(1+Dashboard!$L$20)^(Dashboard!$K$36-2019)</f>
        <v>1317301.3038746589</v>
      </c>
      <c r="R339" s="14">
        <f>J339*(1+Dashboard!$L$18)^(Dashboard!$K$36-2019)</f>
        <v>1698118.2552159396</v>
      </c>
      <c r="S339" s="1" t="str">
        <f>IF(R339&gt;Dashboard!$K$26,"Metro",IF(R339&gt;Dashboard!$J$26,IF(R339&lt;=Dashboard!$K$26,"TIER 1","TIER 6"),IF(R339&gt;Dashboard!$J$27,IF(R339&lt;=Dashboard!$K$27,"TIER 2","TIER 6"),IF(R339&gt;Dashboard!$J$28,IF(R339&lt;=Dashboard!$K$28,"TIER 3","TIER 6"),IF(R339&gt;Dashboard!$J$29,IF(R339&lt;=Dashboard!$K$29,"TIER 4","TIER 6"),IF(R339&gt;Dashboard!$J$30,IF(R339&lt;=Dashboard!$K$30,"TIER 5","TIER 6"),IF(R339&gt;Dashboard!$J$31,IF(R339&lt;=Dashboard!$K$31,"TIER 6","TIER 6"),"TIER 6")))))))</f>
        <v>TIER 1</v>
      </c>
      <c r="T339" s="14">
        <f>$R339*Dashboard!$K$37</f>
        <v>169811.82552159397</v>
      </c>
      <c r="U339" s="14">
        <f>$R339*Dashboard!$K$38</f>
        <v>254717.73828239093</v>
      </c>
      <c r="V339" s="14">
        <f>$R339*Dashboard!$K$39</f>
        <v>424529.5638039849</v>
      </c>
      <c r="W339" s="14">
        <f>$R339*Dashboard!$K$40</f>
        <v>849059.1276079698</v>
      </c>
    </row>
    <row r="340" spans="3:23" x14ac:dyDescent="0.55000000000000004">
      <c r="C340" s="1" t="s">
        <v>528</v>
      </c>
      <c r="D340" s="1" t="s">
        <v>531</v>
      </c>
      <c r="E340" s="14">
        <v>150110</v>
      </c>
      <c r="F340" s="14">
        <v>1331145</v>
      </c>
      <c r="G340" s="14">
        <v>1481255</v>
      </c>
      <c r="H340" s="14">
        <f>E340*(1+Dashboard!$K$19)^(Dashboard!$J$36-2011)</f>
        <v>175877.78968225009</v>
      </c>
      <c r="I340" s="14">
        <f>F340*(1+Dashboard!$K$20)^(Dashboard!$J$36-2011)</f>
        <v>1387973.0359790418</v>
      </c>
      <c r="J340" s="14">
        <f>G340*(1+Dashboard!$K$18)^(Dashboard!$J$36-2011)</f>
        <v>1603986.909495122</v>
      </c>
      <c r="K340" s="1" t="str">
        <f>IF(J340&gt;Dashboard!$I$26,"Metro",IF(J340&gt;Dashboard!$H$26,IF(J340&lt;=Dashboard!$I$26,"TIER 1","TIER 6"),IF(J340&gt;Dashboard!$H$27,IF(J340&lt;=Dashboard!$I$27,"TIER 2","TIER 6"),IF(J340&gt;Dashboard!$H$28,IF(J340&lt;=Dashboard!$I$28,"TIER 3","TIER 6"),IF(J340&gt;Dashboard!$H$29,IF(J340&lt;=Dashboard!$I$29,"TIER 4","TIER 6"),IF(J340&gt;Dashboard!$H$30,IF(J340&lt;=Dashboard!$I$30,"TIER 5","TIER 6"),IF(J340&gt;Dashboard!$H$31,IF(J340&lt;=Dashboard!$I$31,"TIER 6","TIER 6"),"TIER 6")))))))</f>
        <v>TIER 1</v>
      </c>
      <c r="L340" s="14">
        <f>$J340*Dashboard!$J$37</f>
        <v>80199.345474756105</v>
      </c>
      <c r="M340" s="14">
        <f>$J340*Dashboard!$J$38</f>
        <v>121903.00512162928</v>
      </c>
      <c r="N340" s="14">
        <f>$J340*Dashboard!$J$39</f>
        <v>481196.0728485366</v>
      </c>
      <c r="O340" s="14">
        <f>$J340*Dashboard!$J$40</f>
        <v>920688.48605020018</v>
      </c>
      <c r="P340" s="14">
        <f>H340*(1+Dashboard!$L$19)^(Dashboard!$K$36-2019)</f>
        <v>194183.29129741935</v>
      </c>
      <c r="Q340" s="14">
        <f>I340*(1+Dashboard!$L$20)^(Dashboard!$K$36-2019)</f>
        <v>1421335.8094484231</v>
      </c>
      <c r="R340" s="14">
        <f>J340*(1+Dashboard!$L$18)^(Dashboard!$K$36-2019)</f>
        <v>1685806.3621082122</v>
      </c>
      <c r="S340" s="1" t="str">
        <f>IF(R340&gt;Dashboard!$K$26,"Metro",IF(R340&gt;Dashboard!$J$26,IF(R340&lt;=Dashboard!$K$26,"TIER 1","TIER 6"),IF(R340&gt;Dashboard!$J$27,IF(R340&lt;=Dashboard!$K$27,"TIER 2","TIER 6"),IF(R340&gt;Dashboard!$J$28,IF(R340&lt;=Dashboard!$K$28,"TIER 3","TIER 6"),IF(R340&gt;Dashboard!$J$29,IF(R340&lt;=Dashboard!$K$29,"TIER 4","TIER 6"),IF(R340&gt;Dashboard!$J$30,IF(R340&lt;=Dashboard!$K$30,"TIER 5","TIER 6"),IF(R340&gt;Dashboard!$J$31,IF(R340&lt;=Dashboard!$K$31,"TIER 6","TIER 6"),"TIER 6")))))))</f>
        <v>TIER 1</v>
      </c>
      <c r="T340" s="14">
        <f>$R340*Dashboard!$K$37</f>
        <v>168580.63621082122</v>
      </c>
      <c r="U340" s="14">
        <f>$R340*Dashboard!$K$38</f>
        <v>252870.95431623183</v>
      </c>
      <c r="V340" s="14">
        <f>$R340*Dashboard!$K$39</f>
        <v>421451.59052705305</v>
      </c>
      <c r="W340" s="14">
        <f>$R340*Dashboard!$K$40</f>
        <v>842903.1810541061</v>
      </c>
    </row>
    <row r="341" spans="3:23" x14ac:dyDescent="0.55000000000000004">
      <c r="C341" s="1" t="s">
        <v>443</v>
      </c>
      <c r="D341" s="1" t="s">
        <v>177</v>
      </c>
      <c r="E341" s="14">
        <v>339618</v>
      </c>
      <c r="F341" s="14">
        <v>1119257</v>
      </c>
      <c r="G341" s="14">
        <v>1458875</v>
      </c>
      <c r="H341" s="14">
        <f>E341*(1+Dashboard!$K$19)^(Dashboard!$J$36-2011)</f>
        <v>397916.6156572274</v>
      </c>
      <c r="I341" s="14">
        <f>F341*(1+Dashboard!$K$20)^(Dashboard!$J$36-2011)</f>
        <v>1167039.3055082611</v>
      </c>
      <c r="J341" s="14">
        <f>G341*(1+Dashboard!$K$18)^(Dashboard!$J$36-2011)</f>
        <v>1579752.5764231656</v>
      </c>
      <c r="K341" s="1" t="str">
        <f>IF(J341&gt;Dashboard!$I$26,"Metro",IF(J341&gt;Dashboard!$H$26,IF(J341&lt;=Dashboard!$I$26,"TIER 1","TIER 6"),IF(J341&gt;Dashboard!$H$27,IF(J341&lt;=Dashboard!$I$27,"TIER 2","TIER 6"),IF(J341&gt;Dashboard!$H$28,IF(J341&lt;=Dashboard!$I$28,"TIER 3","TIER 6"),IF(J341&gt;Dashboard!$H$29,IF(J341&lt;=Dashboard!$I$29,"TIER 4","TIER 6"),IF(J341&gt;Dashboard!$H$30,IF(J341&lt;=Dashboard!$I$30,"TIER 5","TIER 6"),IF(J341&gt;Dashboard!$H$31,IF(J341&lt;=Dashboard!$I$31,"TIER 6","TIER 6"),"TIER 6")))))))</f>
        <v>TIER 1</v>
      </c>
      <c r="L341" s="14">
        <f>$J341*Dashboard!$J$37</f>
        <v>78987.628821158287</v>
      </c>
      <c r="M341" s="14">
        <f>$J341*Dashboard!$J$38</f>
        <v>120061.19580816058</v>
      </c>
      <c r="N341" s="14">
        <f>$J341*Dashboard!$J$39</f>
        <v>473925.77292694966</v>
      </c>
      <c r="O341" s="14">
        <f>$J341*Dashboard!$J$40</f>
        <v>906777.97886689717</v>
      </c>
      <c r="P341" s="14">
        <f>H341*(1+Dashboard!$L$19)^(Dashboard!$K$36-2019)</f>
        <v>439332.09662145731</v>
      </c>
      <c r="Q341" s="14">
        <f>I341*(1+Dashboard!$L$20)^(Dashboard!$K$36-2019)</f>
        <v>1195091.4844557231</v>
      </c>
      <c r="R341" s="14">
        <f>J341*(1+Dashboard!$L$18)^(Dashboard!$K$36-2019)</f>
        <v>1660335.8344921153</v>
      </c>
      <c r="S341" s="1" t="str">
        <f>IF(R341&gt;Dashboard!$K$26,"Metro",IF(R341&gt;Dashboard!$J$26,IF(R341&lt;=Dashboard!$K$26,"TIER 1","TIER 6"),IF(R341&gt;Dashboard!$J$27,IF(R341&lt;=Dashboard!$K$27,"TIER 2","TIER 6"),IF(R341&gt;Dashboard!$J$28,IF(R341&lt;=Dashboard!$K$28,"TIER 3","TIER 6"),IF(R341&gt;Dashboard!$J$29,IF(R341&lt;=Dashboard!$K$29,"TIER 4","TIER 6"),IF(R341&gt;Dashboard!$J$30,IF(R341&lt;=Dashboard!$K$30,"TIER 5","TIER 6"),IF(R341&gt;Dashboard!$J$31,IF(R341&lt;=Dashboard!$K$31,"TIER 6","TIER 6"),"TIER 6")))))))</f>
        <v>TIER 1</v>
      </c>
      <c r="T341" s="14">
        <f>$R341*Dashboard!$K$37</f>
        <v>166033.58344921155</v>
      </c>
      <c r="U341" s="14">
        <f>$R341*Dashboard!$K$38</f>
        <v>249050.37517381727</v>
      </c>
      <c r="V341" s="14">
        <f>$R341*Dashboard!$K$39</f>
        <v>415083.95862302883</v>
      </c>
      <c r="W341" s="14">
        <f>$R341*Dashboard!$K$40</f>
        <v>830167.91724605765</v>
      </c>
    </row>
    <row r="342" spans="3:23" x14ac:dyDescent="0.55000000000000004">
      <c r="C342" s="1" t="s">
        <v>571</v>
      </c>
      <c r="D342" s="1" t="s">
        <v>579</v>
      </c>
      <c r="E342" s="14">
        <v>218105</v>
      </c>
      <c r="F342" s="14">
        <v>1240143</v>
      </c>
      <c r="G342" s="14">
        <v>1458248</v>
      </c>
      <c r="H342" s="14">
        <f>E342*(1+Dashboard!$K$19)^(Dashboard!$J$36-2011)</f>
        <v>255544.76929349912</v>
      </c>
      <c r="I342" s="14">
        <f>F342*(1+Dashboard!$K$20)^(Dashboard!$J$36-2011)</f>
        <v>1293086.0610663428</v>
      </c>
      <c r="J342" s="14">
        <f>G342*(1+Dashboard!$K$18)^(Dashboard!$J$36-2011)</f>
        <v>1579073.6252687369</v>
      </c>
      <c r="K342" s="1" t="str">
        <f>IF(J342&gt;Dashboard!$I$26,"Metro",IF(J342&gt;Dashboard!$H$26,IF(J342&lt;=Dashboard!$I$26,"TIER 1","TIER 6"),IF(J342&gt;Dashboard!$H$27,IF(J342&lt;=Dashboard!$I$27,"TIER 2","TIER 6"),IF(J342&gt;Dashboard!$H$28,IF(J342&lt;=Dashboard!$I$28,"TIER 3","TIER 6"),IF(J342&gt;Dashboard!$H$29,IF(J342&lt;=Dashboard!$I$29,"TIER 4","TIER 6"),IF(J342&gt;Dashboard!$H$30,IF(J342&lt;=Dashboard!$I$30,"TIER 5","TIER 6"),IF(J342&gt;Dashboard!$H$31,IF(J342&lt;=Dashboard!$I$31,"TIER 6","TIER 6"),"TIER 6")))))))</f>
        <v>TIER 1</v>
      </c>
      <c r="L342" s="14">
        <f>$J342*Dashboard!$J$37</f>
        <v>78953.681263436854</v>
      </c>
      <c r="M342" s="14">
        <f>$J342*Dashboard!$J$38</f>
        <v>120009.595520424</v>
      </c>
      <c r="N342" s="14">
        <f>$J342*Dashboard!$J$39</f>
        <v>473722.08758062101</v>
      </c>
      <c r="O342" s="14">
        <f>$J342*Dashboard!$J$40</f>
        <v>906388.26090425509</v>
      </c>
      <c r="P342" s="14">
        <f>H342*(1+Dashboard!$L$19)^(Dashboard!$K$36-2019)</f>
        <v>282142.07413512521</v>
      </c>
      <c r="Q342" s="14">
        <f>I342*(1+Dashboard!$L$20)^(Dashboard!$K$36-2019)</f>
        <v>1324168.0318348457</v>
      </c>
      <c r="R342" s="14">
        <f>J342*(1+Dashboard!$L$18)^(Dashboard!$K$36-2019)</f>
        <v>1659622.2500052836</v>
      </c>
      <c r="S342" s="1" t="str">
        <f>IF(R342&gt;Dashboard!$K$26,"Metro",IF(R342&gt;Dashboard!$J$26,IF(R342&lt;=Dashboard!$K$26,"TIER 1","TIER 6"),IF(R342&gt;Dashboard!$J$27,IF(R342&lt;=Dashboard!$K$27,"TIER 2","TIER 6"),IF(R342&gt;Dashboard!$J$28,IF(R342&lt;=Dashboard!$K$28,"TIER 3","TIER 6"),IF(R342&gt;Dashboard!$J$29,IF(R342&lt;=Dashboard!$K$29,"TIER 4","TIER 6"),IF(R342&gt;Dashboard!$J$30,IF(R342&lt;=Dashboard!$K$30,"TIER 5","TIER 6"),IF(R342&gt;Dashboard!$J$31,IF(R342&lt;=Dashboard!$K$31,"TIER 6","TIER 6"),"TIER 6")))))))</f>
        <v>TIER 1</v>
      </c>
      <c r="T342" s="14">
        <f>$R342*Dashboard!$K$37</f>
        <v>165962.22500052839</v>
      </c>
      <c r="U342" s="14">
        <f>$R342*Dashboard!$K$38</f>
        <v>248943.33750079252</v>
      </c>
      <c r="V342" s="14">
        <f>$R342*Dashboard!$K$39</f>
        <v>414905.56250132091</v>
      </c>
      <c r="W342" s="14">
        <f>$R342*Dashboard!$K$40</f>
        <v>829811.12500264181</v>
      </c>
    </row>
    <row r="343" spans="3:23" x14ac:dyDescent="0.55000000000000004">
      <c r="C343" s="1" t="s">
        <v>443</v>
      </c>
      <c r="D343" s="1" t="s">
        <v>118</v>
      </c>
      <c r="E343" s="14">
        <v>435031</v>
      </c>
      <c r="F343" s="14">
        <v>1020038</v>
      </c>
      <c r="G343" s="14">
        <v>1455069</v>
      </c>
      <c r="H343" s="14">
        <f>E343*(1+Dashboard!$K$19)^(Dashboard!$J$36-2011)</f>
        <v>509708.15217679658</v>
      </c>
      <c r="I343" s="14">
        <f>F343*(1+Dashboard!$K$20)^(Dashboard!$J$36-2011)</f>
        <v>1063584.5378782852</v>
      </c>
      <c r="J343" s="14">
        <f>G343*(1+Dashboard!$K$18)^(Dashboard!$J$36-2011)</f>
        <v>1575631.2238015451</v>
      </c>
      <c r="K343" s="1" t="str">
        <f>IF(J343&gt;Dashboard!$I$26,"Metro",IF(J343&gt;Dashboard!$H$26,IF(J343&lt;=Dashboard!$I$26,"TIER 1","TIER 6"),IF(J343&gt;Dashboard!$H$27,IF(J343&lt;=Dashboard!$I$27,"TIER 2","TIER 6"),IF(J343&gt;Dashboard!$H$28,IF(J343&lt;=Dashboard!$I$28,"TIER 3","TIER 6"),IF(J343&gt;Dashboard!$H$29,IF(J343&lt;=Dashboard!$I$29,"TIER 4","TIER 6"),IF(J343&gt;Dashboard!$H$30,IF(J343&lt;=Dashboard!$I$30,"TIER 5","TIER 6"),IF(J343&gt;Dashboard!$H$31,IF(J343&lt;=Dashboard!$I$31,"TIER 6","TIER 6"),"TIER 6")))))))</f>
        <v>TIER 1</v>
      </c>
      <c r="L343" s="14">
        <f>$J343*Dashboard!$J$37</f>
        <v>78781.561190077264</v>
      </c>
      <c r="M343" s="14">
        <f>$J343*Dashboard!$J$38</f>
        <v>119747.97300891743</v>
      </c>
      <c r="N343" s="14">
        <f>$J343*Dashboard!$J$39</f>
        <v>472689.3671404635</v>
      </c>
      <c r="O343" s="14">
        <f>$J343*Dashboard!$J$40</f>
        <v>904412.32246208703</v>
      </c>
      <c r="P343" s="14">
        <f>H343*(1+Dashboard!$L$19)^(Dashboard!$K$36-2019)</f>
        <v>562758.98605294537</v>
      </c>
      <c r="Q343" s="14">
        <f>I343*(1+Dashboard!$L$20)^(Dashboard!$K$36-2019)</f>
        <v>1089149.9696863608</v>
      </c>
      <c r="R343" s="14">
        <f>J343*(1+Dashboard!$L$18)^(Dashboard!$K$36-2019)</f>
        <v>1656004.251466786</v>
      </c>
      <c r="S343" s="1" t="str">
        <f>IF(R343&gt;Dashboard!$K$26,"Metro",IF(R343&gt;Dashboard!$J$26,IF(R343&lt;=Dashboard!$K$26,"TIER 1","TIER 6"),IF(R343&gt;Dashboard!$J$27,IF(R343&lt;=Dashboard!$K$27,"TIER 2","TIER 6"),IF(R343&gt;Dashboard!$J$28,IF(R343&lt;=Dashboard!$K$28,"TIER 3","TIER 6"),IF(R343&gt;Dashboard!$J$29,IF(R343&lt;=Dashboard!$K$29,"TIER 4","TIER 6"),IF(R343&gt;Dashboard!$J$30,IF(R343&lt;=Dashboard!$K$30,"TIER 5","TIER 6"),IF(R343&gt;Dashboard!$J$31,IF(R343&lt;=Dashboard!$K$31,"TIER 6","TIER 6"),"TIER 6")))))))</f>
        <v>TIER 1</v>
      </c>
      <c r="T343" s="14">
        <f>$R343*Dashboard!$K$37</f>
        <v>165600.42514667861</v>
      </c>
      <c r="U343" s="14">
        <f>$R343*Dashboard!$K$38</f>
        <v>248400.6377200179</v>
      </c>
      <c r="V343" s="14">
        <f>$R343*Dashboard!$K$39</f>
        <v>414001.06286669651</v>
      </c>
      <c r="W343" s="14">
        <f>$R343*Dashboard!$K$40</f>
        <v>828002.12573339301</v>
      </c>
    </row>
    <row r="344" spans="3:23" x14ac:dyDescent="0.55000000000000004">
      <c r="C344" s="1" t="s">
        <v>358</v>
      </c>
      <c r="D344" s="1" t="s">
        <v>111</v>
      </c>
      <c r="E344" s="14">
        <v>453364</v>
      </c>
      <c r="F344" s="14">
        <v>996637</v>
      </c>
      <c r="G344" s="14">
        <v>1450001</v>
      </c>
      <c r="H344" s="14">
        <f>E344*(1+Dashboard!$K$19)^(Dashboard!$J$36-2011)</f>
        <v>531188.18360871112</v>
      </c>
      <c r="I344" s="14">
        <f>F344*(1+Dashboard!$K$20)^(Dashboard!$J$36-2011)</f>
        <v>1039184.5235936312</v>
      </c>
      <c r="J344" s="14">
        <f>G344*(1+Dashboard!$K$18)^(Dashboard!$J$36-2011)</f>
        <v>1570143.3060174219</v>
      </c>
      <c r="K344" s="1" t="str">
        <f>IF(J344&gt;Dashboard!$I$26,"Metro",IF(J344&gt;Dashboard!$H$26,IF(J344&lt;=Dashboard!$I$26,"TIER 1","TIER 6"),IF(J344&gt;Dashboard!$H$27,IF(J344&lt;=Dashboard!$I$27,"TIER 2","TIER 6"),IF(J344&gt;Dashboard!$H$28,IF(J344&lt;=Dashboard!$I$28,"TIER 3","TIER 6"),IF(J344&gt;Dashboard!$H$29,IF(J344&lt;=Dashboard!$I$29,"TIER 4","TIER 6"),IF(J344&gt;Dashboard!$H$30,IF(J344&lt;=Dashboard!$I$30,"TIER 5","TIER 6"),IF(J344&gt;Dashboard!$H$31,IF(J344&lt;=Dashboard!$I$31,"TIER 6","TIER 6"),"TIER 6")))))))</f>
        <v>TIER 1</v>
      </c>
      <c r="L344" s="14">
        <f>$J344*Dashboard!$J$37</f>
        <v>78507.1653008711</v>
      </c>
      <c r="M344" s="14">
        <f>$J344*Dashboard!$J$38</f>
        <v>119330.89125732407</v>
      </c>
      <c r="N344" s="14">
        <f>$J344*Dashboard!$J$39</f>
        <v>471042.99180522654</v>
      </c>
      <c r="O344" s="14">
        <f>$J344*Dashboard!$J$40</f>
        <v>901262.25765400031</v>
      </c>
      <c r="P344" s="14">
        <f>H344*(1+Dashboard!$L$19)^(Dashboard!$K$36-2019)</f>
        <v>586474.6764090549</v>
      </c>
      <c r="Q344" s="14">
        <f>I344*(1+Dashboard!$L$20)^(Dashboard!$K$36-2019)</f>
        <v>1064163.4511050622</v>
      </c>
      <c r="R344" s="14">
        <f>J344*(1+Dashboard!$L$18)^(Dashboard!$K$36-2019)</f>
        <v>1650236.3947215502</v>
      </c>
      <c r="S344" s="1" t="str">
        <f>IF(R344&gt;Dashboard!$K$26,"Metro",IF(R344&gt;Dashboard!$J$26,IF(R344&lt;=Dashboard!$K$26,"TIER 1","TIER 6"),IF(R344&gt;Dashboard!$J$27,IF(R344&lt;=Dashboard!$K$27,"TIER 2","TIER 6"),IF(R344&gt;Dashboard!$J$28,IF(R344&lt;=Dashboard!$K$28,"TIER 3","TIER 6"),IF(R344&gt;Dashboard!$J$29,IF(R344&lt;=Dashboard!$K$29,"TIER 4","TIER 6"),IF(R344&gt;Dashboard!$J$30,IF(R344&lt;=Dashboard!$K$30,"TIER 5","TIER 6"),IF(R344&gt;Dashboard!$J$31,IF(R344&lt;=Dashboard!$K$31,"TIER 6","TIER 6"),"TIER 6")))))))</f>
        <v>TIER 1</v>
      </c>
      <c r="T344" s="14">
        <f>$R344*Dashboard!$K$37</f>
        <v>165023.63947215502</v>
      </c>
      <c r="U344" s="14">
        <f>$R344*Dashboard!$K$38</f>
        <v>247535.45920823253</v>
      </c>
      <c r="V344" s="14">
        <f>$R344*Dashboard!$K$39</f>
        <v>412559.09868038754</v>
      </c>
      <c r="W344" s="14">
        <f>$R344*Dashboard!$K$40</f>
        <v>825118.19736077508</v>
      </c>
    </row>
    <row r="345" spans="3:23" x14ac:dyDescent="0.55000000000000004">
      <c r="C345" s="1" t="s">
        <v>443</v>
      </c>
      <c r="D345" s="1" t="s">
        <v>467</v>
      </c>
      <c r="E345" s="14">
        <v>249873</v>
      </c>
      <c r="F345" s="14">
        <v>1195293</v>
      </c>
      <c r="G345" s="14">
        <v>1445166</v>
      </c>
      <c r="H345" s="14">
        <f>E345*(1+Dashboard!$K$19)^(Dashboard!$J$36-2011)</f>
        <v>292766.04450917908</v>
      </c>
      <c r="I345" s="14">
        <f>F345*(1+Dashboard!$K$20)^(Dashboard!$J$36-2011)</f>
        <v>1246321.3655120193</v>
      </c>
      <c r="J345" s="14">
        <f>G345*(1+Dashboard!$K$18)^(Dashboard!$J$36-2011)</f>
        <v>1564907.6938457103</v>
      </c>
      <c r="K345" s="1" t="str">
        <f>IF(J345&gt;Dashboard!$I$26,"Metro",IF(J345&gt;Dashboard!$H$26,IF(J345&lt;=Dashboard!$I$26,"TIER 1","TIER 6"),IF(J345&gt;Dashboard!$H$27,IF(J345&lt;=Dashboard!$I$27,"TIER 2","TIER 6"),IF(J345&gt;Dashboard!$H$28,IF(J345&lt;=Dashboard!$I$28,"TIER 3","TIER 6"),IF(J345&gt;Dashboard!$H$29,IF(J345&lt;=Dashboard!$I$29,"TIER 4","TIER 6"),IF(J345&gt;Dashboard!$H$30,IF(J345&lt;=Dashboard!$I$30,"TIER 5","TIER 6"),IF(J345&gt;Dashboard!$H$31,IF(J345&lt;=Dashboard!$I$31,"TIER 6","TIER 6"),"TIER 6")))))))</f>
        <v>TIER 1</v>
      </c>
      <c r="L345" s="14">
        <f>$J345*Dashboard!$J$37</f>
        <v>78245.384692285515</v>
      </c>
      <c r="M345" s="14">
        <f>$J345*Dashboard!$J$38</f>
        <v>118932.98473227398</v>
      </c>
      <c r="N345" s="14">
        <f>$J345*Dashboard!$J$39</f>
        <v>469472.30815371306</v>
      </c>
      <c r="O345" s="14">
        <f>$J345*Dashboard!$J$40</f>
        <v>898257.01626743784</v>
      </c>
      <c r="P345" s="14">
        <f>H345*(1+Dashboard!$L$19)^(Dashboard!$K$36-2019)</f>
        <v>323237.36957138136</v>
      </c>
      <c r="Q345" s="14">
        <f>I345*(1+Dashboard!$L$20)^(Dashboard!$K$36-2019)</f>
        <v>1276279.2510831156</v>
      </c>
      <c r="R345" s="14">
        <f>J345*(1+Dashboard!$L$18)^(Dashboard!$K$36-2019)</f>
        <v>1644733.7137106552</v>
      </c>
      <c r="S345" s="1" t="str">
        <f>IF(R345&gt;Dashboard!$K$26,"Metro",IF(R345&gt;Dashboard!$J$26,IF(R345&lt;=Dashboard!$K$26,"TIER 1","TIER 6"),IF(R345&gt;Dashboard!$J$27,IF(R345&lt;=Dashboard!$K$27,"TIER 2","TIER 6"),IF(R345&gt;Dashboard!$J$28,IF(R345&lt;=Dashboard!$K$28,"TIER 3","TIER 6"),IF(R345&gt;Dashboard!$J$29,IF(R345&lt;=Dashboard!$K$29,"TIER 4","TIER 6"),IF(R345&gt;Dashboard!$J$30,IF(R345&lt;=Dashboard!$K$30,"TIER 5","TIER 6"),IF(R345&gt;Dashboard!$J$31,IF(R345&lt;=Dashboard!$K$31,"TIER 6","TIER 6"),"TIER 6")))))))</f>
        <v>TIER 1</v>
      </c>
      <c r="T345" s="14">
        <f>$R345*Dashboard!$K$37</f>
        <v>164473.37137106553</v>
      </c>
      <c r="U345" s="14">
        <f>$R345*Dashboard!$K$38</f>
        <v>246710.05705659828</v>
      </c>
      <c r="V345" s="14">
        <f>$R345*Dashboard!$K$39</f>
        <v>411183.42842766381</v>
      </c>
      <c r="W345" s="14">
        <f>$R345*Dashboard!$K$40</f>
        <v>822366.85685532761</v>
      </c>
    </row>
    <row r="346" spans="3:23" x14ac:dyDescent="0.55000000000000004">
      <c r="C346" s="1" t="s">
        <v>528</v>
      </c>
      <c r="D346" s="1" t="s">
        <v>542</v>
      </c>
      <c r="E346" s="14">
        <v>83534</v>
      </c>
      <c r="F346" s="14">
        <v>1356827</v>
      </c>
      <c r="G346" s="14">
        <v>1440361</v>
      </c>
      <c r="H346" s="14">
        <f>E346*(1+Dashboard!$K$19)^(Dashboard!$J$36-2011)</f>
        <v>97873.394732643254</v>
      </c>
      <c r="I346" s="14">
        <f>F346*(1+Dashboard!$K$20)^(Dashboard!$J$36-2011)</f>
        <v>1414751.4286485207</v>
      </c>
      <c r="J346" s="14">
        <f>G346*(1+Dashboard!$K$18)^(Dashboard!$J$36-2011)</f>
        <v>1559704.5673751673</v>
      </c>
      <c r="K346" s="1" t="str">
        <f>IF(J346&gt;Dashboard!$I$26,"Metro",IF(J346&gt;Dashboard!$H$26,IF(J346&lt;=Dashboard!$I$26,"TIER 1","TIER 6"),IF(J346&gt;Dashboard!$H$27,IF(J346&lt;=Dashboard!$I$27,"TIER 2","TIER 6"),IF(J346&gt;Dashboard!$H$28,IF(J346&lt;=Dashboard!$I$28,"TIER 3","TIER 6"),IF(J346&gt;Dashboard!$H$29,IF(J346&lt;=Dashboard!$I$29,"TIER 4","TIER 6"),IF(J346&gt;Dashboard!$H$30,IF(J346&lt;=Dashboard!$I$30,"TIER 5","TIER 6"),IF(J346&gt;Dashboard!$H$31,IF(J346&lt;=Dashboard!$I$31,"TIER 6","TIER 6"),"TIER 6")))))))</f>
        <v>TIER 1</v>
      </c>
      <c r="L346" s="14">
        <f>$J346*Dashboard!$J$37</f>
        <v>77985.228368758369</v>
      </c>
      <c r="M346" s="14">
        <f>$J346*Dashboard!$J$38</f>
        <v>118537.54712051271</v>
      </c>
      <c r="N346" s="14">
        <f>$J346*Dashboard!$J$39</f>
        <v>467911.37021255016</v>
      </c>
      <c r="O346" s="14">
        <f>$J346*Dashboard!$J$40</f>
        <v>895270.42167334608</v>
      </c>
      <c r="P346" s="14">
        <f>H346*(1+Dashboard!$L$19)^(Dashboard!$K$36-2019)</f>
        <v>108060.13626832742</v>
      </c>
      <c r="Q346" s="14">
        <f>I346*(1+Dashboard!$L$20)^(Dashboard!$K$36-2019)</f>
        <v>1448757.8756081983</v>
      </c>
      <c r="R346" s="14">
        <f>J346*(1+Dashboard!$L$18)^(Dashboard!$K$36-2019)</f>
        <v>1639265.1754981733</v>
      </c>
      <c r="S346" s="1" t="str">
        <f>IF(R346&gt;Dashboard!$K$26,"Metro",IF(R346&gt;Dashboard!$J$26,IF(R346&lt;=Dashboard!$K$26,"TIER 1","TIER 6"),IF(R346&gt;Dashboard!$J$27,IF(R346&lt;=Dashboard!$K$27,"TIER 2","TIER 6"),IF(R346&gt;Dashboard!$J$28,IF(R346&lt;=Dashboard!$K$28,"TIER 3","TIER 6"),IF(R346&gt;Dashboard!$J$29,IF(R346&lt;=Dashboard!$K$29,"TIER 4","TIER 6"),IF(R346&gt;Dashboard!$J$30,IF(R346&lt;=Dashboard!$K$30,"TIER 5","TIER 6"),IF(R346&gt;Dashboard!$J$31,IF(R346&lt;=Dashboard!$K$31,"TIER 6","TIER 6"),"TIER 6")))))))</f>
        <v>TIER 1</v>
      </c>
      <c r="T346" s="14">
        <f>$R346*Dashboard!$K$37</f>
        <v>163926.51754981733</v>
      </c>
      <c r="U346" s="14">
        <f>$R346*Dashboard!$K$38</f>
        <v>245889.776324726</v>
      </c>
      <c r="V346" s="14">
        <f>$R346*Dashboard!$K$39</f>
        <v>409816.29387454333</v>
      </c>
      <c r="W346" s="14">
        <f>$R346*Dashboard!$K$40</f>
        <v>819632.58774908667</v>
      </c>
    </row>
    <row r="347" spans="3:23" x14ac:dyDescent="0.55000000000000004">
      <c r="C347" s="1" t="s">
        <v>417</v>
      </c>
      <c r="D347" s="1" t="s">
        <v>430</v>
      </c>
      <c r="E347" s="14">
        <v>418981</v>
      </c>
      <c r="F347" s="14">
        <v>1018188</v>
      </c>
      <c r="G347" s="14">
        <v>1437169</v>
      </c>
      <c r="H347" s="14">
        <f>E347*(1+Dashboard!$K$19)^(Dashboard!$J$36-2011)</f>
        <v>490903.01911171019</v>
      </c>
      <c r="I347" s="14">
        <f>F347*(1+Dashboard!$K$20)^(Dashboard!$J$36-2011)</f>
        <v>1061655.5593548627</v>
      </c>
      <c r="J347" s="14">
        <f>G347*(1+Dashboard!$K$18)^(Dashboard!$J$36-2011)</f>
        <v>1556248.0887708024</v>
      </c>
      <c r="K347" s="1" t="str">
        <f>IF(J347&gt;Dashboard!$I$26,"Metro",IF(J347&gt;Dashboard!$H$26,IF(J347&lt;=Dashboard!$I$26,"TIER 1","TIER 6"),IF(J347&gt;Dashboard!$H$27,IF(J347&lt;=Dashboard!$I$27,"TIER 2","TIER 6"),IF(J347&gt;Dashboard!$H$28,IF(J347&lt;=Dashboard!$I$28,"TIER 3","TIER 6"),IF(J347&gt;Dashboard!$H$29,IF(J347&lt;=Dashboard!$I$29,"TIER 4","TIER 6"),IF(J347&gt;Dashboard!$H$30,IF(J347&lt;=Dashboard!$I$30,"TIER 5","TIER 6"),IF(J347&gt;Dashboard!$H$31,IF(J347&lt;=Dashboard!$I$31,"TIER 6","TIER 6"),"TIER 6")))))))</f>
        <v>TIER 1</v>
      </c>
      <c r="L347" s="14">
        <f>$J347*Dashboard!$J$37</f>
        <v>77812.404438540121</v>
      </c>
      <c r="M347" s="14">
        <f>$J347*Dashboard!$J$38</f>
        <v>118274.85474658098</v>
      </c>
      <c r="N347" s="14">
        <f>$J347*Dashboard!$J$39</f>
        <v>466874.4266312407</v>
      </c>
      <c r="O347" s="14">
        <f>$J347*Dashboard!$J$40</f>
        <v>893286.40295444068</v>
      </c>
      <c r="P347" s="14">
        <f>H347*(1+Dashboard!$L$19)^(Dashboard!$K$36-2019)</f>
        <v>541996.59963416192</v>
      </c>
      <c r="Q347" s="14">
        <f>I347*(1+Dashboard!$L$20)^(Dashboard!$K$36-2019)</f>
        <v>1087174.6242149961</v>
      </c>
      <c r="R347" s="14">
        <f>J347*(1+Dashboard!$L$18)^(Dashboard!$K$36-2019)</f>
        <v>1635632.3817470302</v>
      </c>
      <c r="S347" s="1" t="str">
        <f>IF(R347&gt;Dashboard!$K$26,"Metro",IF(R347&gt;Dashboard!$J$26,IF(R347&lt;=Dashboard!$K$26,"TIER 1","TIER 6"),IF(R347&gt;Dashboard!$J$27,IF(R347&lt;=Dashboard!$K$27,"TIER 2","TIER 6"),IF(R347&gt;Dashboard!$J$28,IF(R347&lt;=Dashboard!$K$28,"TIER 3","TIER 6"),IF(R347&gt;Dashboard!$J$29,IF(R347&lt;=Dashboard!$K$29,"TIER 4","TIER 6"),IF(R347&gt;Dashboard!$J$30,IF(R347&lt;=Dashboard!$K$30,"TIER 5","TIER 6"),IF(R347&gt;Dashboard!$J$31,IF(R347&lt;=Dashboard!$K$31,"TIER 6","TIER 6"),"TIER 6")))))))</f>
        <v>TIER 1</v>
      </c>
      <c r="T347" s="14">
        <f>$R347*Dashboard!$K$37</f>
        <v>163563.23817470303</v>
      </c>
      <c r="U347" s="14">
        <f>$R347*Dashboard!$K$38</f>
        <v>245344.85726205452</v>
      </c>
      <c r="V347" s="14">
        <f>$R347*Dashboard!$K$39</f>
        <v>408908.09543675755</v>
      </c>
      <c r="W347" s="14">
        <f>$R347*Dashboard!$K$40</f>
        <v>817816.19087351509</v>
      </c>
    </row>
    <row r="348" spans="3:23" x14ac:dyDescent="0.55000000000000004">
      <c r="C348" s="1" t="s">
        <v>611</v>
      </c>
      <c r="D348" s="1" t="s">
        <v>629</v>
      </c>
      <c r="E348" s="14">
        <v>288207</v>
      </c>
      <c r="F348" s="14">
        <v>1148512</v>
      </c>
      <c r="G348" s="14">
        <v>1436719</v>
      </c>
      <c r="H348" s="14">
        <f>E348*(1+Dashboard!$K$19)^(Dashboard!$J$36-2011)</f>
        <v>337680.43522051995</v>
      </c>
      <c r="I348" s="14">
        <f>F348*(1+Dashboard!$K$20)^(Dashboard!$J$36-2011)</f>
        <v>1197543.2334556801</v>
      </c>
      <c r="J348" s="14">
        <f>G348*(1+Dashboard!$K$18)^(Dashboard!$J$36-2011)</f>
        <v>1555760.8032532698</v>
      </c>
      <c r="K348" s="1" t="str">
        <f>IF(J348&gt;Dashboard!$I$26,"Metro",IF(J348&gt;Dashboard!$H$26,IF(J348&lt;=Dashboard!$I$26,"TIER 1","TIER 6"),IF(J348&gt;Dashboard!$H$27,IF(J348&lt;=Dashboard!$I$27,"TIER 2","TIER 6"),IF(J348&gt;Dashboard!$H$28,IF(J348&lt;=Dashboard!$I$28,"TIER 3","TIER 6"),IF(J348&gt;Dashboard!$H$29,IF(J348&lt;=Dashboard!$I$29,"TIER 4","TIER 6"),IF(J348&gt;Dashboard!$H$30,IF(J348&lt;=Dashboard!$I$30,"TIER 5","TIER 6"),IF(J348&gt;Dashboard!$H$31,IF(J348&lt;=Dashboard!$I$31,"TIER 6","TIER 6"),"TIER 6")))))))</f>
        <v>TIER 1</v>
      </c>
      <c r="L348" s="14">
        <f>$J348*Dashboard!$J$37</f>
        <v>77788.040162663485</v>
      </c>
      <c r="M348" s="14">
        <f>$J348*Dashboard!$J$38</f>
        <v>118237.82104724849</v>
      </c>
      <c r="N348" s="14">
        <f>$J348*Dashboard!$J$39</f>
        <v>466728.24097598094</v>
      </c>
      <c r="O348" s="14">
        <f>$J348*Dashboard!$J$40</f>
        <v>893006.701067377</v>
      </c>
      <c r="P348" s="14">
        <f>H348*(1+Dashboard!$L$19)^(Dashboard!$K$36-2019)</f>
        <v>372826.48614319722</v>
      </c>
      <c r="Q348" s="14">
        <f>I348*(1+Dashboard!$L$20)^(Dashboard!$K$36-2019)</f>
        <v>1226328.6367610043</v>
      </c>
      <c r="R348" s="14">
        <f>J348*(1+Dashboard!$L$18)^(Dashboard!$K$36-2019)</f>
        <v>1635120.2397708353</v>
      </c>
      <c r="S348" s="1" t="str">
        <f>IF(R348&gt;Dashboard!$K$26,"Metro",IF(R348&gt;Dashboard!$J$26,IF(R348&lt;=Dashboard!$K$26,"TIER 1","TIER 6"),IF(R348&gt;Dashboard!$J$27,IF(R348&lt;=Dashboard!$K$27,"TIER 2","TIER 6"),IF(R348&gt;Dashboard!$J$28,IF(R348&lt;=Dashboard!$K$28,"TIER 3","TIER 6"),IF(R348&gt;Dashboard!$J$29,IF(R348&lt;=Dashboard!$K$29,"TIER 4","TIER 6"),IF(R348&gt;Dashboard!$J$30,IF(R348&lt;=Dashboard!$K$30,"TIER 5","TIER 6"),IF(R348&gt;Dashboard!$J$31,IF(R348&lt;=Dashboard!$K$31,"TIER 6","TIER 6"),"TIER 6")))))))</f>
        <v>TIER 1</v>
      </c>
      <c r="T348" s="14">
        <f>$R348*Dashboard!$K$37</f>
        <v>163512.02397708353</v>
      </c>
      <c r="U348" s="14">
        <f>$R348*Dashboard!$K$38</f>
        <v>245268.03596562528</v>
      </c>
      <c r="V348" s="14">
        <f>$R348*Dashboard!$K$39</f>
        <v>408780.05994270882</v>
      </c>
      <c r="W348" s="14">
        <f>$R348*Dashboard!$K$40</f>
        <v>817560.11988541763</v>
      </c>
    </row>
    <row r="349" spans="3:23" x14ac:dyDescent="0.55000000000000004">
      <c r="C349" s="1" t="s">
        <v>571</v>
      </c>
      <c r="D349" s="1" t="s">
        <v>168</v>
      </c>
      <c r="E349" s="14">
        <v>317723</v>
      </c>
      <c r="F349" s="14">
        <v>1103603</v>
      </c>
      <c r="G349" s="14">
        <v>1421326</v>
      </c>
      <c r="H349" s="14">
        <f>E349*(1+Dashboard!$K$19)^(Dashboard!$J$36-2011)</f>
        <v>372263.13351018279</v>
      </c>
      <c r="I349" s="14">
        <f>F349*(1+Dashboard!$K$20)^(Dashboard!$J$36-2011)</f>
        <v>1150717.0191268257</v>
      </c>
      <c r="J349" s="14">
        <f>G349*(1+Dashboard!$K$18)^(Dashboard!$J$36-2011)</f>
        <v>1539092.3899835367</v>
      </c>
      <c r="K349" s="1" t="str">
        <f>IF(J349&gt;Dashboard!$I$26,"Metro",IF(J349&gt;Dashboard!$H$26,IF(J349&lt;=Dashboard!$I$26,"TIER 1","TIER 6"),IF(J349&gt;Dashboard!$H$27,IF(J349&lt;=Dashboard!$I$27,"TIER 2","TIER 6"),IF(J349&gt;Dashboard!$H$28,IF(J349&lt;=Dashboard!$I$28,"TIER 3","TIER 6"),IF(J349&gt;Dashboard!$H$29,IF(J349&lt;=Dashboard!$I$29,"TIER 4","TIER 6"),IF(J349&gt;Dashboard!$H$30,IF(J349&lt;=Dashboard!$I$30,"TIER 5","TIER 6"),IF(J349&gt;Dashboard!$H$31,IF(J349&lt;=Dashboard!$I$31,"TIER 6","TIER 6"),"TIER 6")))))))</f>
        <v>TIER 1</v>
      </c>
      <c r="L349" s="14">
        <f>$J349*Dashboard!$J$37</f>
        <v>76954.619499176843</v>
      </c>
      <c r="M349" s="14">
        <f>$J349*Dashboard!$J$38</f>
        <v>116971.02163874879</v>
      </c>
      <c r="N349" s="14">
        <f>$J349*Dashboard!$J$39</f>
        <v>461727.71699506097</v>
      </c>
      <c r="O349" s="14">
        <f>$J349*Dashboard!$J$40</f>
        <v>883439.03185055021</v>
      </c>
      <c r="P349" s="14">
        <f>H349*(1+Dashboard!$L$19)^(Dashboard!$K$36-2019)</f>
        <v>411008.57944767148</v>
      </c>
      <c r="Q349" s="14">
        <f>I349*(1+Dashboard!$L$20)^(Dashboard!$K$36-2019)</f>
        <v>1178376.8585050525</v>
      </c>
      <c r="R349" s="14">
        <f>J349*(1+Dashboard!$L$18)^(Dashboard!$K$36-2019)</f>
        <v>1617601.5699051255</v>
      </c>
      <c r="S349" s="1" t="str">
        <f>IF(R349&gt;Dashboard!$K$26,"Metro",IF(R349&gt;Dashboard!$J$26,IF(R349&lt;=Dashboard!$K$26,"TIER 1","TIER 6"),IF(R349&gt;Dashboard!$J$27,IF(R349&lt;=Dashboard!$K$27,"TIER 2","TIER 6"),IF(R349&gt;Dashboard!$J$28,IF(R349&lt;=Dashboard!$K$28,"TIER 3","TIER 6"),IF(R349&gt;Dashboard!$J$29,IF(R349&lt;=Dashboard!$K$29,"TIER 4","TIER 6"),IF(R349&gt;Dashboard!$J$30,IF(R349&lt;=Dashboard!$K$30,"TIER 5","TIER 6"),IF(R349&gt;Dashboard!$J$31,IF(R349&lt;=Dashboard!$K$31,"TIER 6","TIER 6"),"TIER 6")))))))</f>
        <v>TIER 1</v>
      </c>
      <c r="T349" s="14">
        <f>$R349*Dashboard!$K$37</f>
        <v>161760.15699051257</v>
      </c>
      <c r="U349" s="14">
        <f>$R349*Dashboard!$K$38</f>
        <v>242640.23548576882</v>
      </c>
      <c r="V349" s="14">
        <f>$R349*Dashboard!$K$39</f>
        <v>404400.39247628138</v>
      </c>
      <c r="W349" s="14">
        <f>$R349*Dashboard!$K$40</f>
        <v>808800.78495256277</v>
      </c>
    </row>
    <row r="350" spans="3:23" x14ac:dyDescent="0.55000000000000004">
      <c r="C350" s="1" t="s">
        <v>320</v>
      </c>
      <c r="D350" s="1" t="s">
        <v>321</v>
      </c>
      <c r="E350" s="14">
        <v>193494</v>
      </c>
      <c r="F350" s="14">
        <v>1219705</v>
      </c>
      <c r="G350" s="14">
        <v>1413199</v>
      </c>
      <c r="H350" s="14">
        <f>E350*(1+Dashboard!$K$19)^(Dashboard!$J$36-2011)</f>
        <v>226709.06026765236</v>
      </c>
      <c r="I350" s="14">
        <f>F350*(1+Dashboard!$K$20)^(Dashboard!$J$36-2011)</f>
        <v>1271775.5404924462</v>
      </c>
      <c r="J350" s="14">
        <f>G350*(1+Dashboard!$K$18)^(Dashboard!$J$36-2011)</f>
        <v>1530292.0135368973</v>
      </c>
      <c r="K350" s="1" t="str">
        <f>IF(J350&gt;Dashboard!$I$26,"Metro",IF(J350&gt;Dashboard!$H$26,IF(J350&lt;=Dashboard!$I$26,"TIER 1","TIER 6"),IF(J350&gt;Dashboard!$H$27,IF(J350&lt;=Dashboard!$I$27,"TIER 2","TIER 6"),IF(J350&gt;Dashboard!$H$28,IF(J350&lt;=Dashboard!$I$28,"TIER 3","TIER 6"),IF(J350&gt;Dashboard!$H$29,IF(J350&lt;=Dashboard!$I$29,"TIER 4","TIER 6"),IF(J350&gt;Dashboard!$H$30,IF(J350&lt;=Dashboard!$I$30,"TIER 5","TIER 6"),IF(J350&gt;Dashboard!$H$31,IF(J350&lt;=Dashboard!$I$31,"TIER 6","TIER 6"),"TIER 6")))))))</f>
        <v>TIER 1</v>
      </c>
      <c r="L350" s="14">
        <f>$J350*Dashboard!$J$37</f>
        <v>76514.600676844871</v>
      </c>
      <c r="M350" s="14">
        <f>$J350*Dashboard!$J$38</f>
        <v>116302.19302880419</v>
      </c>
      <c r="N350" s="14">
        <f>$J350*Dashboard!$J$39</f>
        <v>459087.60406106914</v>
      </c>
      <c r="O350" s="14">
        <f>$J350*Dashboard!$J$40</f>
        <v>878387.61577017908</v>
      </c>
      <c r="P350" s="14">
        <f>H350*(1+Dashboard!$L$19)^(Dashboard!$K$36-2019)</f>
        <v>250305.12135302683</v>
      </c>
      <c r="Q350" s="14">
        <f>I350*(1+Dashboard!$L$20)^(Dashboard!$K$36-2019)</f>
        <v>1302345.2692706571</v>
      </c>
      <c r="R350" s="14">
        <f>J350*(1+Dashboard!$L$18)^(Dashboard!$K$36-2019)</f>
        <v>1608352.2858150441</v>
      </c>
      <c r="S350" s="1" t="str">
        <f>IF(R350&gt;Dashboard!$K$26,"Metro",IF(R350&gt;Dashboard!$J$26,IF(R350&lt;=Dashboard!$K$26,"TIER 1","TIER 6"),IF(R350&gt;Dashboard!$J$27,IF(R350&lt;=Dashboard!$K$27,"TIER 2","TIER 6"),IF(R350&gt;Dashboard!$J$28,IF(R350&lt;=Dashboard!$K$28,"TIER 3","TIER 6"),IF(R350&gt;Dashboard!$J$29,IF(R350&lt;=Dashboard!$K$29,"TIER 4","TIER 6"),IF(R350&gt;Dashboard!$J$30,IF(R350&lt;=Dashboard!$K$30,"TIER 5","TIER 6"),IF(R350&gt;Dashboard!$J$31,IF(R350&lt;=Dashboard!$K$31,"TIER 6","TIER 6"),"TIER 6")))))))</f>
        <v>TIER 1</v>
      </c>
      <c r="T350" s="14">
        <f>$R350*Dashboard!$K$37</f>
        <v>160835.22858150443</v>
      </c>
      <c r="U350" s="14">
        <f>$R350*Dashboard!$K$38</f>
        <v>241252.84287225659</v>
      </c>
      <c r="V350" s="14">
        <f>$R350*Dashboard!$K$39</f>
        <v>402088.07145376102</v>
      </c>
      <c r="W350" s="14">
        <f>$R350*Dashboard!$K$40</f>
        <v>804176.14290752204</v>
      </c>
    </row>
    <row r="351" spans="3:23" x14ac:dyDescent="0.55000000000000004">
      <c r="C351" s="1" t="s">
        <v>571</v>
      </c>
      <c r="D351" s="1" t="s">
        <v>578</v>
      </c>
      <c r="E351" s="14">
        <v>229291</v>
      </c>
      <c r="F351" s="14">
        <v>1181838</v>
      </c>
      <c r="G351" s="14">
        <v>1411129</v>
      </c>
      <c r="H351" s="14">
        <f>E351*(1+Dashboard!$K$19)^(Dashboard!$J$36-2011)</f>
        <v>268650.95112939045</v>
      </c>
      <c r="I351" s="14">
        <f>F351*(1+Dashboard!$K$20)^(Dashboard!$J$36-2011)</f>
        <v>1232291.9568457222</v>
      </c>
      <c r="J351" s="14">
        <f>G351*(1+Dashboard!$K$18)^(Dashboard!$J$36-2011)</f>
        <v>1528050.5001562473</v>
      </c>
      <c r="K351" s="1" t="str">
        <f>IF(J351&gt;Dashboard!$I$26,"Metro",IF(J351&gt;Dashboard!$H$26,IF(J351&lt;=Dashboard!$I$26,"TIER 1","TIER 6"),IF(J351&gt;Dashboard!$H$27,IF(J351&lt;=Dashboard!$I$27,"TIER 2","TIER 6"),IF(J351&gt;Dashboard!$H$28,IF(J351&lt;=Dashboard!$I$28,"TIER 3","TIER 6"),IF(J351&gt;Dashboard!$H$29,IF(J351&lt;=Dashboard!$I$29,"TIER 4","TIER 6"),IF(J351&gt;Dashboard!$H$30,IF(J351&lt;=Dashboard!$I$30,"TIER 5","TIER 6"),IF(J351&gt;Dashboard!$H$31,IF(J351&lt;=Dashboard!$I$31,"TIER 6","TIER 6"),"TIER 6")))))))</f>
        <v>TIER 1</v>
      </c>
      <c r="L351" s="14">
        <f>$J351*Dashboard!$J$37</f>
        <v>76402.525007812364</v>
      </c>
      <c r="M351" s="14">
        <f>$J351*Dashboard!$J$38</f>
        <v>116131.83801187479</v>
      </c>
      <c r="N351" s="14">
        <f>$J351*Dashboard!$J$39</f>
        <v>458415.15004687419</v>
      </c>
      <c r="O351" s="14">
        <f>$J351*Dashboard!$J$40</f>
        <v>877100.9870896861</v>
      </c>
      <c r="P351" s="14">
        <f>H351*(1+Dashboard!$L$19)^(Dashboard!$K$36-2019)</f>
        <v>296612.35790338134</v>
      </c>
      <c r="Q351" s="14">
        <f>I351*(1+Dashboard!$L$20)^(Dashboard!$K$36-2019)</f>
        <v>1261912.6168575967</v>
      </c>
      <c r="R351" s="14">
        <f>J351*(1+Dashboard!$L$18)^(Dashboard!$K$36-2019)</f>
        <v>1605996.4327245473</v>
      </c>
      <c r="S351" s="1" t="str">
        <f>IF(R351&gt;Dashboard!$K$26,"Metro",IF(R351&gt;Dashboard!$J$26,IF(R351&lt;=Dashboard!$K$26,"TIER 1","TIER 6"),IF(R351&gt;Dashboard!$J$27,IF(R351&lt;=Dashboard!$K$27,"TIER 2","TIER 6"),IF(R351&gt;Dashboard!$J$28,IF(R351&lt;=Dashboard!$K$28,"TIER 3","TIER 6"),IF(R351&gt;Dashboard!$J$29,IF(R351&lt;=Dashboard!$K$29,"TIER 4","TIER 6"),IF(R351&gt;Dashboard!$J$30,IF(R351&lt;=Dashboard!$K$30,"TIER 5","TIER 6"),IF(R351&gt;Dashboard!$J$31,IF(R351&lt;=Dashboard!$K$31,"TIER 6","TIER 6"),"TIER 6")))))))</f>
        <v>TIER 1</v>
      </c>
      <c r="T351" s="14">
        <f>$R351*Dashboard!$K$37</f>
        <v>160599.64327245473</v>
      </c>
      <c r="U351" s="14">
        <f>$R351*Dashboard!$K$38</f>
        <v>240899.4649086821</v>
      </c>
      <c r="V351" s="14">
        <f>$R351*Dashboard!$K$39</f>
        <v>401499.10818113683</v>
      </c>
      <c r="W351" s="14">
        <f>$R351*Dashboard!$K$40</f>
        <v>802998.21636227367</v>
      </c>
    </row>
    <row r="352" spans="3:23" x14ac:dyDescent="0.55000000000000004">
      <c r="C352" s="1" t="s">
        <v>341</v>
      </c>
      <c r="D352" s="1" t="s">
        <v>142</v>
      </c>
      <c r="E352" s="14">
        <v>600627</v>
      </c>
      <c r="F352" s="14">
        <v>791126</v>
      </c>
      <c r="G352" s="14">
        <v>1391753</v>
      </c>
      <c r="H352" s="14">
        <f>E352*(1+Dashboard!$K$19)^(Dashboard!$J$36-2011)</f>
        <v>703730.25903324771</v>
      </c>
      <c r="I352" s="14">
        <f>F352*(1+Dashboard!$K$20)^(Dashboard!$J$36-2011)</f>
        <v>824900.0342276427</v>
      </c>
      <c r="J352" s="14">
        <f>G352*(1+Dashboard!$K$18)^(Dashboard!$J$36-2011)</f>
        <v>1507069.0686279975</v>
      </c>
      <c r="K352" s="1" t="str">
        <f>IF(J352&gt;Dashboard!$I$26,"Metro",IF(J352&gt;Dashboard!$H$26,IF(J352&lt;=Dashboard!$I$26,"TIER 1","TIER 6"),IF(J352&gt;Dashboard!$H$27,IF(J352&lt;=Dashboard!$I$27,"TIER 2","TIER 6"),IF(J352&gt;Dashboard!$H$28,IF(J352&lt;=Dashboard!$I$28,"TIER 3","TIER 6"),IF(J352&gt;Dashboard!$H$29,IF(J352&lt;=Dashboard!$I$29,"TIER 4","TIER 6"),IF(J352&gt;Dashboard!$H$30,IF(J352&lt;=Dashboard!$I$30,"TIER 5","TIER 6"),IF(J352&gt;Dashboard!$H$31,IF(J352&lt;=Dashboard!$I$31,"TIER 6","TIER 6"),"TIER 6")))))))</f>
        <v>TIER 1</v>
      </c>
      <c r="L352" s="14">
        <f>$J352*Dashboard!$J$37</f>
        <v>75353.453431399874</v>
      </c>
      <c r="M352" s="14">
        <f>$J352*Dashboard!$J$38</f>
        <v>114537.2492157278</v>
      </c>
      <c r="N352" s="14">
        <f>$J352*Dashboard!$J$39</f>
        <v>452120.72058839927</v>
      </c>
      <c r="O352" s="14">
        <f>$J352*Dashboard!$J$40</f>
        <v>865057.64539247064</v>
      </c>
      <c r="P352" s="14">
        <f>H352*(1+Dashboard!$L$19)^(Dashboard!$K$36-2019)</f>
        <v>776975.06962957222</v>
      </c>
      <c r="Q352" s="14">
        <f>I352*(1+Dashboard!$L$20)^(Dashboard!$K$36-2019)</f>
        <v>844728.19533987145</v>
      </c>
      <c r="R352" s="14">
        <f>J352*(1+Dashboard!$L$18)^(Dashboard!$K$36-2019)</f>
        <v>1583944.7373228718</v>
      </c>
      <c r="S352" s="1" t="str">
        <f>IF(R352&gt;Dashboard!$K$26,"Metro",IF(R352&gt;Dashboard!$J$26,IF(R352&lt;=Dashboard!$K$26,"TIER 1","TIER 6"),IF(R352&gt;Dashboard!$J$27,IF(R352&lt;=Dashboard!$K$27,"TIER 2","TIER 6"),IF(R352&gt;Dashboard!$J$28,IF(R352&lt;=Dashboard!$K$28,"TIER 3","TIER 6"),IF(R352&gt;Dashboard!$J$29,IF(R352&lt;=Dashboard!$K$29,"TIER 4","TIER 6"),IF(R352&gt;Dashboard!$J$30,IF(R352&lt;=Dashboard!$K$30,"TIER 5","TIER 6"),IF(R352&gt;Dashboard!$J$31,IF(R352&lt;=Dashboard!$K$31,"TIER 6","TIER 6"),"TIER 6")))))))</f>
        <v>TIER 1</v>
      </c>
      <c r="T352" s="14">
        <f>$R352*Dashboard!$K$37</f>
        <v>158394.47373228718</v>
      </c>
      <c r="U352" s="14">
        <f>$R352*Dashboard!$K$38</f>
        <v>237591.71059843077</v>
      </c>
      <c r="V352" s="14">
        <f>$R352*Dashboard!$K$39</f>
        <v>395986.18433071795</v>
      </c>
      <c r="W352" s="14">
        <f>$R352*Dashboard!$K$40</f>
        <v>791972.3686614359</v>
      </c>
    </row>
    <row r="353" spans="3:23" x14ac:dyDescent="0.55000000000000004">
      <c r="C353" s="1" t="s">
        <v>417</v>
      </c>
      <c r="D353" s="1" t="s">
        <v>428</v>
      </c>
      <c r="E353" s="14">
        <v>233704</v>
      </c>
      <c r="F353" s="14">
        <v>1156216</v>
      </c>
      <c r="G353" s="14">
        <v>1389920</v>
      </c>
      <c r="H353" s="14">
        <f>E353*(1+Dashboard!$K$19)^(Dashboard!$J$36-2011)</f>
        <v>273821.48397775344</v>
      </c>
      <c r="I353" s="14">
        <f>F353*(1+Dashboard!$K$20)^(Dashboard!$J$36-2011)</f>
        <v>1205576.1256418675</v>
      </c>
      <c r="J353" s="14">
        <f>G353*(1+Dashboard!$K$18)^(Dashboard!$J$36-2011)</f>
        <v>1505084.1922865813</v>
      </c>
      <c r="K353" s="1" t="str">
        <f>IF(J353&gt;Dashboard!$I$26,"Metro",IF(J353&gt;Dashboard!$H$26,IF(J353&lt;=Dashboard!$I$26,"TIER 1","TIER 6"),IF(J353&gt;Dashboard!$H$27,IF(J353&lt;=Dashboard!$I$27,"TIER 2","TIER 6"),IF(J353&gt;Dashboard!$H$28,IF(J353&lt;=Dashboard!$I$28,"TIER 3","TIER 6"),IF(J353&gt;Dashboard!$H$29,IF(J353&lt;=Dashboard!$I$29,"TIER 4","TIER 6"),IF(J353&gt;Dashboard!$H$30,IF(J353&lt;=Dashboard!$I$30,"TIER 5","TIER 6"),IF(J353&gt;Dashboard!$H$31,IF(J353&lt;=Dashboard!$I$31,"TIER 6","TIER 6"),"TIER 6")))))))</f>
        <v>TIER 1</v>
      </c>
      <c r="L353" s="14">
        <f>$J353*Dashboard!$J$37</f>
        <v>75254.209614329069</v>
      </c>
      <c r="M353" s="14">
        <f>$J353*Dashboard!$J$38</f>
        <v>114386.39861378017</v>
      </c>
      <c r="N353" s="14">
        <f>$J353*Dashboard!$J$39</f>
        <v>451525.25768597436</v>
      </c>
      <c r="O353" s="14">
        <f>$J353*Dashboard!$J$40</f>
        <v>863918.32637249772</v>
      </c>
      <c r="P353" s="14">
        <f>H353*(1+Dashboard!$L$19)^(Dashboard!$K$36-2019)</f>
        <v>302321.04396357393</v>
      </c>
      <c r="Q353" s="14">
        <f>I353*(1+Dashboard!$L$20)^(Dashboard!$K$36-2019)</f>
        <v>1234554.6159563519</v>
      </c>
      <c r="R353" s="14">
        <f>J353*(1+Dashboard!$L$18)^(Dashboard!$K$36-2019)</f>
        <v>1581858.6123398377</v>
      </c>
      <c r="S353" s="1" t="str">
        <f>IF(R353&gt;Dashboard!$K$26,"Metro",IF(R353&gt;Dashboard!$J$26,IF(R353&lt;=Dashboard!$K$26,"TIER 1","TIER 6"),IF(R353&gt;Dashboard!$J$27,IF(R353&lt;=Dashboard!$K$27,"TIER 2","TIER 6"),IF(R353&gt;Dashboard!$J$28,IF(R353&lt;=Dashboard!$K$28,"TIER 3","TIER 6"),IF(R353&gt;Dashboard!$J$29,IF(R353&lt;=Dashboard!$K$29,"TIER 4","TIER 6"),IF(R353&gt;Dashboard!$J$30,IF(R353&lt;=Dashboard!$K$30,"TIER 5","TIER 6"),IF(R353&gt;Dashboard!$J$31,IF(R353&lt;=Dashboard!$K$31,"TIER 6","TIER 6"),"TIER 6")))))))</f>
        <v>TIER 1</v>
      </c>
      <c r="T353" s="14">
        <f>$R353*Dashboard!$K$37</f>
        <v>158185.86123398377</v>
      </c>
      <c r="U353" s="14">
        <f>$R353*Dashboard!$K$38</f>
        <v>237278.79185097566</v>
      </c>
      <c r="V353" s="14">
        <f>$R353*Dashboard!$K$39</f>
        <v>395464.65308495943</v>
      </c>
      <c r="W353" s="14">
        <f>$R353*Dashboard!$K$40</f>
        <v>790929.30616991885</v>
      </c>
    </row>
    <row r="354" spans="3:23" x14ac:dyDescent="0.55000000000000004">
      <c r="C354" s="1" t="s">
        <v>571</v>
      </c>
      <c r="D354" s="1" t="s">
        <v>574</v>
      </c>
      <c r="E354" s="14">
        <v>88743</v>
      </c>
      <c r="F354" s="14">
        <v>1299809</v>
      </c>
      <c r="G354" s="14">
        <v>1388552</v>
      </c>
      <c r="H354" s="14">
        <f>E354*(1+Dashboard!$K$19)^(Dashboard!$J$36-2011)</f>
        <v>103976.56844828404</v>
      </c>
      <c r="I354" s="14">
        <f>F354*(1+Dashboard!$K$20)^(Dashboard!$J$36-2011)</f>
        <v>1355299.267865546</v>
      </c>
      <c r="J354" s="14">
        <f>G354*(1+Dashboard!$K$18)^(Dashboard!$J$36-2011)</f>
        <v>1503602.8443132821</v>
      </c>
      <c r="K354" s="1" t="str">
        <f>IF(J354&gt;Dashboard!$I$26,"Metro",IF(J354&gt;Dashboard!$H$26,IF(J354&lt;=Dashboard!$I$26,"TIER 1","TIER 6"),IF(J354&gt;Dashboard!$H$27,IF(J354&lt;=Dashboard!$I$27,"TIER 2","TIER 6"),IF(J354&gt;Dashboard!$H$28,IF(J354&lt;=Dashboard!$I$28,"TIER 3","TIER 6"),IF(J354&gt;Dashboard!$H$29,IF(J354&lt;=Dashboard!$I$29,"TIER 4","TIER 6"),IF(J354&gt;Dashboard!$H$30,IF(J354&lt;=Dashboard!$I$30,"TIER 5","TIER 6"),IF(J354&gt;Dashboard!$H$31,IF(J354&lt;=Dashboard!$I$31,"TIER 6","TIER 6"),"TIER 6")))))))</f>
        <v>TIER 1</v>
      </c>
      <c r="L354" s="14">
        <f>$J354*Dashboard!$J$37</f>
        <v>75180.142215664106</v>
      </c>
      <c r="M354" s="14">
        <f>$J354*Dashboard!$J$38</f>
        <v>114273.81616780943</v>
      </c>
      <c r="N354" s="14">
        <f>$J354*Dashboard!$J$39</f>
        <v>451080.8532939846</v>
      </c>
      <c r="O354" s="14">
        <f>$J354*Dashboard!$J$40</f>
        <v>863068.03263582394</v>
      </c>
      <c r="P354" s="14">
        <f>H354*(1+Dashboard!$L$19)^(Dashboard!$K$36-2019)</f>
        <v>114798.53320636123</v>
      </c>
      <c r="Q354" s="14">
        <f>I354*(1+Dashboard!$L$20)^(Dashboard!$K$36-2019)</f>
        <v>1387876.6604264339</v>
      </c>
      <c r="R354" s="14">
        <f>J354*(1+Dashboard!$L$18)^(Dashboard!$K$36-2019)</f>
        <v>1580301.7007322051</v>
      </c>
      <c r="S354" s="1" t="str">
        <f>IF(R354&gt;Dashboard!$K$26,"Metro",IF(R354&gt;Dashboard!$J$26,IF(R354&lt;=Dashboard!$K$26,"TIER 1","TIER 6"),IF(R354&gt;Dashboard!$J$27,IF(R354&lt;=Dashboard!$K$27,"TIER 2","TIER 6"),IF(R354&gt;Dashboard!$J$28,IF(R354&lt;=Dashboard!$K$28,"TIER 3","TIER 6"),IF(R354&gt;Dashboard!$J$29,IF(R354&lt;=Dashboard!$K$29,"TIER 4","TIER 6"),IF(R354&gt;Dashboard!$J$30,IF(R354&lt;=Dashboard!$K$30,"TIER 5","TIER 6"),IF(R354&gt;Dashboard!$J$31,IF(R354&lt;=Dashboard!$K$31,"TIER 6","TIER 6"),"TIER 6")))))))</f>
        <v>TIER 1</v>
      </c>
      <c r="T354" s="14">
        <f>$R354*Dashboard!$K$37</f>
        <v>158030.17007322051</v>
      </c>
      <c r="U354" s="14">
        <f>$R354*Dashboard!$K$38</f>
        <v>237045.25510983076</v>
      </c>
      <c r="V354" s="14">
        <f>$R354*Dashboard!$K$39</f>
        <v>395075.42518305127</v>
      </c>
      <c r="W354" s="14">
        <f>$R354*Dashboard!$K$40</f>
        <v>790150.85036610253</v>
      </c>
    </row>
    <row r="355" spans="3:23" x14ac:dyDescent="0.55000000000000004">
      <c r="C355" s="1" t="s">
        <v>559</v>
      </c>
      <c r="D355" s="1" t="s">
        <v>115</v>
      </c>
      <c r="E355" s="14">
        <v>499217</v>
      </c>
      <c r="F355" s="14">
        <v>889308</v>
      </c>
      <c r="G355" s="14">
        <v>1388525</v>
      </c>
      <c r="H355" s="14">
        <f>E355*(1+Dashboard!$K$19)^(Dashboard!$J$36-2011)</f>
        <v>584912.28120580793</v>
      </c>
      <c r="I355" s="14">
        <f>F355*(1+Dashboard!$K$20)^(Dashboard!$J$36-2011)</f>
        <v>927273.53119340842</v>
      </c>
      <c r="J355" s="14">
        <f>G355*(1+Dashboard!$K$18)^(Dashboard!$J$36-2011)</f>
        <v>1503573.6071822301</v>
      </c>
      <c r="K355" s="1" t="str">
        <f>IF(J355&gt;Dashboard!$I$26,"Metro",IF(J355&gt;Dashboard!$H$26,IF(J355&lt;=Dashboard!$I$26,"TIER 1","TIER 6"),IF(J355&gt;Dashboard!$H$27,IF(J355&lt;=Dashboard!$I$27,"TIER 2","TIER 6"),IF(J355&gt;Dashboard!$H$28,IF(J355&lt;=Dashboard!$I$28,"TIER 3","TIER 6"),IF(J355&gt;Dashboard!$H$29,IF(J355&lt;=Dashboard!$I$29,"TIER 4","TIER 6"),IF(J355&gt;Dashboard!$H$30,IF(J355&lt;=Dashboard!$I$30,"TIER 5","TIER 6"),IF(J355&gt;Dashboard!$H$31,IF(J355&lt;=Dashboard!$I$31,"TIER 6","TIER 6"),"TIER 6")))))))</f>
        <v>TIER 1</v>
      </c>
      <c r="L355" s="14">
        <f>$J355*Dashboard!$J$37</f>
        <v>75178.680359111502</v>
      </c>
      <c r="M355" s="14">
        <f>$J355*Dashboard!$J$38</f>
        <v>114271.59414584948</v>
      </c>
      <c r="N355" s="14">
        <f>$J355*Dashboard!$J$39</f>
        <v>451072.08215466904</v>
      </c>
      <c r="O355" s="14">
        <f>$J355*Dashboard!$J$40</f>
        <v>863051.25052260014</v>
      </c>
      <c r="P355" s="14">
        <f>H355*(1+Dashboard!$L$19)^(Dashboard!$K$36-2019)</f>
        <v>645790.42123525264</v>
      </c>
      <c r="Q355" s="14">
        <f>I355*(1+Dashboard!$L$20)^(Dashboard!$K$36-2019)</f>
        <v>949562.44889096089</v>
      </c>
      <c r="R355" s="14">
        <f>J355*(1+Dashboard!$L$18)^(Dashboard!$K$36-2019)</f>
        <v>1580270.9722136334</v>
      </c>
      <c r="S355" s="1" t="str">
        <f>IF(R355&gt;Dashboard!$K$26,"Metro",IF(R355&gt;Dashboard!$J$26,IF(R355&lt;=Dashboard!$K$26,"TIER 1","TIER 6"),IF(R355&gt;Dashboard!$J$27,IF(R355&lt;=Dashboard!$K$27,"TIER 2","TIER 6"),IF(R355&gt;Dashboard!$J$28,IF(R355&lt;=Dashboard!$K$28,"TIER 3","TIER 6"),IF(R355&gt;Dashboard!$J$29,IF(R355&lt;=Dashboard!$K$29,"TIER 4","TIER 6"),IF(R355&gt;Dashboard!$J$30,IF(R355&lt;=Dashboard!$K$30,"TIER 5","TIER 6"),IF(R355&gt;Dashboard!$J$31,IF(R355&lt;=Dashboard!$K$31,"TIER 6","TIER 6"),"TIER 6")))))))</f>
        <v>TIER 1</v>
      </c>
      <c r="T355" s="14">
        <f>$R355*Dashboard!$K$37</f>
        <v>158027.09722136334</v>
      </c>
      <c r="U355" s="14">
        <f>$R355*Dashboard!$K$38</f>
        <v>237040.645832045</v>
      </c>
      <c r="V355" s="14">
        <f>$R355*Dashboard!$K$39</f>
        <v>395067.74305340834</v>
      </c>
      <c r="W355" s="14">
        <f>$R355*Dashboard!$K$40</f>
        <v>790135.48610681668</v>
      </c>
    </row>
    <row r="356" spans="3:23" x14ac:dyDescent="0.55000000000000004">
      <c r="C356" s="1" t="s">
        <v>443</v>
      </c>
      <c r="D356" s="1" t="s">
        <v>448</v>
      </c>
      <c r="E356" s="14">
        <v>204069</v>
      </c>
      <c r="F356" s="14">
        <v>1181812</v>
      </c>
      <c r="G356" s="14">
        <v>1385881</v>
      </c>
      <c r="H356" s="14">
        <f>E356*(1+Dashboard!$K$19)^(Dashboard!$J$36-2011)</f>
        <v>239099.35822175132</v>
      </c>
      <c r="I356" s="14">
        <f>F356*(1+Dashboard!$K$20)^(Dashboard!$J$36-2011)</f>
        <v>1232264.8468772848</v>
      </c>
      <c r="J356" s="14">
        <f>G356*(1+Dashboard!$K$18)^(Dashboard!$J$36-2011)</f>
        <v>1500710.5340525494</v>
      </c>
      <c r="K356" s="1" t="str">
        <f>IF(J356&gt;Dashboard!$I$26,"Metro",IF(J356&gt;Dashboard!$H$26,IF(J356&lt;=Dashboard!$I$26,"TIER 1","TIER 6"),IF(J356&gt;Dashboard!$H$27,IF(J356&lt;=Dashboard!$I$27,"TIER 2","TIER 6"),IF(J356&gt;Dashboard!$H$28,IF(J356&lt;=Dashboard!$I$28,"TIER 3","TIER 6"),IF(J356&gt;Dashboard!$H$29,IF(J356&lt;=Dashboard!$I$29,"TIER 4","TIER 6"),IF(J356&gt;Dashboard!$H$30,IF(J356&lt;=Dashboard!$I$30,"TIER 5","TIER 6"),IF(J356&gt;Dashboard!$H$31,IF(J356&lt;=Dashboard!$I$31,"TIER 6","TIER 6"),"TIER 6")))))))</f>
        <v>TIER 1</v>
      </c>
      <c r="L356" s="14">
        <f>$J356*Dashboard!$J$37</f>
        <v>75035.526702627467</v>
      </c>
      <c r="M356" s="14">
        <f>$J356*Dashboard!$J$38</f>
        <v>114054.00058799375</v>
      </c>
      <c r="N356" s="14">
        <f>$J356*Dashboard!$J$39</f>
        <v>450213.16021576483</v>
      </c>
      <c r="O356" s="14">
        <f>$J356*Dashboard!$J$40</f>
        <v>861407.84654616343</v>
      </c>
      <c r="P356" s="14">
        <f>H356*(1+Dashboard!$L$19)^(Dashboard!$K$36-2019)</f>
        <v>263985.0114700757</v>
      </c>
      <c r="Q356" s="14">
        <f>I356*(1+Dashboard!$L$20)^(Dashboard!$K$36-2019)</f>
        <v>1261884.8552455665</v>
      </c>
      <c r="R356" s="14">
        <f>J356*(1+Dashboard!$L$18)^(Dashboard!$K$36-2019)</f>
        <v>1577261.8535801675</v>
      </c>
      <c r="S356" s="1" t="str">
        <f>IF(R356&gt;Dashboard!$K$26,"Metro",IF(R356&gt;Dashboard!$J$26,IF(R356&lt;=Dashboard!$K$26,"TIER 1","TIER 6"),IF(R356&gt;Dashboard!$J$27,IF(R356&lt;=Dashboard!$K$27,"TIER 2","TIER 6"),IF(R356&gt;Dashboard!$J$28,IF(R356&lt;=Dashboard!$K$28,"TIER 3","TIER 6"),IF(R356&gt;Dashboard!$J$29,IF(R356&lt;=Dashboard!$K$29,"TIER 4","TIER 6"),IF(R356&gt;Dashboard!$J$30,IF(R356&lt;=Dashboard!$K$30,"TIER 5","TIER 6"),IF(R356&gt;Dashboard!$J$31,IF(R356&lt;=Dashboard!$K$31,"TIER 6","TIER 6"),"TIER 6")))))))</f>
        <v>TIER 1</v>
      </c>
      <c r="T356" s="14">
        <f>$R356*Dashboard!$K$37</f>
        <v>157726.18535801675</v>
      </c>
      <c r="U356" s="14">
        <f>$R356*Dashboard!$K$38</f>
        <v>236589.27803702513</v>
      </c>
      <c r="V356" s="14">
        <f>$R356*Dashboard!$K$39</f>
        <v>394315.46339504188</v>
      </c>
      <c r="W356" s="14">
        <f>$R356*Dashboard!$K$40</f>
        <v>788630.92679008376</v>
      </c>
    </row>
    <row r="357" spans="3:23" x14ac:dyDescent="0.55000000000000004">
      <c r="C357" s="1" t="s">
        <v>528</v>
      </c>
      <c r="D357" s="1" t="s">
        <v>545</v>
      </c>
      <c r="E357" s="14">
        <v>226169</v>
      </c>
      <c r="F357" s="14">
        <v>1153478</v>
      </c>
      <c r="G357" s="14">
        <v>1379647</v>
      </c>
      <c r="H357" s="14">
        <f>E357*(1+Dashboard!$K$19)^(Dashboard!$J$36-2011)</f>
        <v>264993.03054190142</v>
      </c>
      <c r="I357" s="14">
        <f>F357*(1+Dashboard!$K$20)^(Dashboard!$J$36-2011)</f>
        <v>1202721.2374272023</v>
      </c>
      <c r="J357" s="14">
        <f>G357*(1+Dashboard!$K$18)^(Dashboard!$J$36-2011)</f>
        <v>1493960.005349664</v>
      </c>
      <c r="K357" s="1" t="str">
        <f>IF(J357&gt;Dashboard!$I$26,"Metro",IF(J357&gt;Dashboard!$H$26,IF(J357&lt;=Dashboard!$I$26,"TIER 1","TIER 6"),IF(J357&gt;Dashboard!$H$27,IF(J357&lt;=Dashboard!$I$27,"TIER 2","TIER 6"),IF(J357&gt;Dashboard!$H$28,IF(J357&lt;=Dashboard!$I$28,"TIER 3","TIER 6"),IF(J357&gt;Dashboard!$H$29,IF(J357&lt;=Dashboard!$I$29,"TIER 4","TIER 6"),IF(J357&gt;Dashboard!$H$30,IF(J357&lt;=Dashboard!$I$30,"TIER 5","TIER 6"),IF(J357&gt;Dashboard!$H$31,IF(J357&lt;=Dashboard!$I$31,"TIER 6","TIER 6"),"TIER 6")))))))</f>
        <v>TIER 1</v>
      </c>
      <c r="L357" s="14">
        <f>$J357*Dashboard!$J$37</f>
        <v>74698.000267483207</v>
      </c>
      <c r="M357" s="14">
        <f>$J357*Dashboard!$J$38</f>
        <v>113540.96040657446</v>
      </c>
      <c r="N357" s="14">
        <f>$J357*Dashboard!$J$39</f>
        <v>448188.00160489918</v>
      </c>
      <c r="O357" s="14">
        <f>$J357*Dashboard!$J$40</f>
        <v>857533.04307070724</v>
      </c>
      <c r="P357" s="14">
        <f>H357*(1+Dashboard!$L$19)^(Dashboard!$K$36-2019)</f>
        <v>292573.71800310467</v>
      </c>
      <c r="Q357" s="14">
        <f>I357*(1+Dashboard!$L$20)^(Dashboard!$K$36-2019)</f>
        <v>1231631.1046587322</v>
      </c>
      <c r="R357" s="14">
        <f>J357*(1+Dashboard!$L$18)^(Dashboard!$K$36-2019)</f>
        <v>1570166.9800699465</v>
      </c>
      <c r="S357" s="1" t="str">
        <f>IF(R357&gt;Dashboard!$K$26,"Metro",IF(R357&gt;Dashboard!$J$26,IF(R357&lt;=Dashboard!$K$26,"TIER 1","TIER 6"),IF(R357&gt;Dashboard!$J$27,IF(R357&lt;=Dashboard!$K$27,"TIER 2","TIER 6"),IF(R357&gt;Dashboard!$J$28,IF(R357&lt;=Dashboard!$K$28,"TIER 3","TIER 6"),IF(R357&gt;Dashboard!$J$29,IF(R357&lt;=Dashboard!$K$29,"TIER 4","TIER 6"),IF(R357&gt;Dashboard!$J$30,IF(R357&lt;=Dashboard!$K$30,"TIER 5","TIER 6"),IF(R357&gt;Dashboard!$J$31,IF(R357&lt;=Dashboard!$K$31,"TIER 6","TIER 6"),"TIER 6")))))))</f>
        <v>TIER 1</v>
      </c>
      <c r="T357" s="14">
        <f>$R357*Dashboard!$K$37</f>
        <v>157016.69800699464</v>
      </c>
      <c r="U357" s="14">
        <f>$R357*Dashboard!$K$38</f>
        <v>235525.04701049198</v>
      </c>
      <c r="V357" s="14">
        <f>$R357*Dashboard!$K$39</f>
        <v>392541.74501748662</v>
      </c>
      <c r="W357" s="14">
        <f>$R357*Dashboard!$K$40</f>
        <v>785083.49003497325</v>
      </c>
    </row>
    <row r="358" spans="3:23" x14ac:dyDescent="0.55000000000000004">
      <c r="C358" s="1" t="s">
        <v>611</v>
      </c>
      <c r="D358" s="1" t="s">
        <v>614</v>
      </c>
      <c r="E358" s="14">
        <v>234222</v>
      </c>
      <c r="F358" s="14">
        <v>1145323</v>
      </c>
      <c r="G358" s="14">
        <v>1379545</v>
      </c>
      <c r="H358" s="14">
        <f>E358*(1+Dashboard!$K$19)^(Dashboard!$J$36-2011)</f>
        <v>274428.40353711264</v>
      </c>
      <c r="I358" s="14">
        <f>F358*(1+Dashboard!$K$20)^(Dashboard!$J$36-2011)</f>
        <v>1194218.0915577372</v>
      </c>
      <c r="J358" s="14">
        <f>G358*(1+Dashboard!$K$18)^(Dashboard!$J$36-2011)</f>
        <v>1493849.5539656898</v>
      </c>
      <c r="K358" s="1" t="str">
        <f>IF(J358&gt;Dashboard!$I$26,"Metro",IF(J358&gt;Dashboard!$H$26,IF(J358&lt;=Dashboard!$I$26,"TIER 1","TIER 6"),IF(J358&gt;Dashboard!$H$27,IF(J358&lt;=Dashboard!$I$27,"TIER 2","TIER 6"),IF(J358&gt;Dashboard!$H$28,IF(J358&lt;=Dashboard!$I$28,"TIER 3","TIER 6"),IF(J358&gt;Dashboard!$H$29,IF(J358&lt;=Dashboard!$I$29,"TIER 4","TIER 6"),IF(J358&gt;Dashboard!$H$30,IF(J358&lt;=Dashboard!$I$30,"TIER 5","TIER 6"),IF(J358&gt;Dashboard!$H$31,IF(J358&lt;=Dashboard!$I$31,"TIER 6","TIER 6"),"TIER 6")))))))</f>
        <v>TIER 1</v>
      </c>
      <c r="L358" s="14">
        <f>$J358*Dashboard!$J$37</f>
        <v>74692.477698284492</v>
      </c>
      <c r="M358" s="14">
        <f>$J358*Dashboard!$J$38</f>
        <v>113532.56610139243</v>
      </c>
      <c r="N358" s="14">
        <f>$J358*Dashboard!$J$39</f>
        <v>448154.86618970695</v>
      </c>
      <c r="O358" s="14">
        <f>$J358*Dashboard!$J$40</f>
        <v>857469.64397630608</v>
      </c>
      <c r="P358" s="14">
        <f>H358*(1+Dashboard!$L$19)^(Dashboard!$K$36-2019)</f>
        <v>302991.13219814905</v>
      </c>
      <c r="Q358" s="14">
        <f>I358*(1+Dashboard!$L$20)^(Dashboard!$K$36-2019)</f>
        <v>1222923.5682700954</v>
      </c>
      <c r="R358" s="14">
        <f>J358*(1+Dashboard!$L$18)^(Dashboard!$K$36-2019)</f>
        <v>1570050.8945553422</v>
      </c>
      <c r="S358" s="1" t="str">
        <f>IF(R358&gt;Dashboard!$K$26,"Metro",IF(R358&gt;Dashboard!$J$26,IF(R358&lt;=Dashboard!$K$26,"TIER 1","TIER 6"),IF(R358&gt;Dashboard!$J$27,IF(R358&lt;=Dashboard!$K$27,"TIER 2","TIER 6"),IF(R358&gt;Dashboard!$J$28,IF(R358&lt;=Dashboard!$K$28,"TIER 3","TIER 6"),IF(R358&gt;Dashboard!$J$29,IF(R358&lt;=Dashboard!$K$29,"TIER 4","TIER 6"),IF(R358&gt;Dashboard!$J$30,IF(R358&lt;=Dashboard!$K$30,"TIER 5","TIER 6"),IF(R358&gt;Dashboard!$J$31,IF(R358&lt;=Dashboard!$K$31,"TIER 6","TIER 6"),"TIER 6")))))))</f>
        <v>TIER 1</v>
      </c>
      <c r="T358" s="14">
        <f>$R358*Dashboard!$K$37</f>
        <v>157005.08945553421</v>
      </c>
      <c r="U358" s="14">
        <f>$R358*Dashboard!$K$38</f>
        <v>235507.63418330133</v>
      </c>
      <c r="V358" s="14">
        <f>$R358*Dashboard!$K$39</f>
        <v>392512.72363883554</v>
      </c>
      <c r="W358" s="14">
        <f>$R358*Dashboard!$K$40</f>
        <v>785025.44727767108</v>
      </c>
    </row>
    <row r="359" spans="3:23" x14ac:dyDescent="0.55000000000000004">
      <c r="C359" s="1" t="s">
        <v>443</v>
      </c>
      <c r="D359" s="1" t="s">
        <v>233</v>
      </c>
      <c r="E359" s="14">
        <v>163890</v>
      </c>
      <c r="F359" s="14">
        <v>1215241</v>
      </c>
      <c r="G359" s="14">
        <v>1379131</v>
      </c>
      <c r="H359" s="14">
        <f>E359*(1+Dashboard!$K$19)^(Dashboard!$J$36-2011)</f>
        <v>192023.2559524613</v>
      </c>
      <c r="I359" s="14">
        <f>F359*(1+Dashboard!$K$20)^(Dashboard!$J$36-2011)</f>
        <v>1267120.9674499822</v>
      </c>
      <c r="J359" s="14">
        <f>G359*(1+Dashboard!$K$18)^(Dashboard!$J$36-2011)</f>
        <v>1493401.25128956</v>
      </c>
      <c r="K359" s="1" t="str">
        <f>IF(J359&gt;Dashboard!$I$26,"Metro",IF(J359&gt;Dashboard!$H$26,IF(J359&lt;=Dashboard!$I$26,"TIER 1","TIER 6"),IF(J359&gt;Dashboard!$H$27,IF(J359&lt;=Dashboard!$I$27,"TIER 2","TIER 6"),IF(J359&gt;Dashboard!$H$28,IF(J359&lt;=Dashboard!$I$28,"TIER 3","TIER 6"),IF(J359&gt;Dashboard!$H$29,IF(J359&lt;=Dashboard!$I$29,"TIER 4","TIER 6"),IF(J359&gt;Dashboard!$H$30,IF(J359&lt;=Dashboard!$I$30,"TIER 5","TIER 6"),IF(J359&gt;Dashboard!$H$31,IF(J359&lt;=Dashboard!$I$31,"TIER 6","TIER 6"),"TIER 6")))))))</f>
        <v>TIER 1</v>
      </c>
      <c r="L359" s="14">
        <f>$J359*Dashboard!$J$37</f>
        <v>74670.062564478008</v>
      </c>
      <c r="M359" s="14">
        <f>$J359*Dashboard!$J$38</f>
        <v>113498.49509800656</v>
      </c>
      <c r="N359" s="14">
        <f>$J359*Dashboard!$J$39</f>
        <v>448020.37538686796</v>
      </c>
      <c r="O359" s="14">
        <f>$J359*Dashboard!$J$40</f>
        <v>857212.3182402075</v>
      </c>
      <c r="P359" s="14">
        <f>H359*(1+Dashboard!$L$19)^(Dashboard!$K$36-2019)</f>
        <v>212009.19066507265</v>
      </c>
      <c r="Q359" s="14">
        <f>I359*(1+Dashboard!$L$20)^(Dashboard!$K$36-2019)</f>
        <v>1297578.8140359698</v>
      </c>
      <c r="R359" s="14">
        <f>J359*(1+Dashboard!$L$18)^(Dashboard!$K$36-2019)</f>
        <v>1569579.723937243</v>
      </c>
      <c r="S359" s="1" t="str">
        <f>IF(R359&gt;Dashboard!$K$26,"Metro",IF(R359&gt;Dashboard!$J$26,IF(R359&lt;=Dashboard!$K$26,"TIER 1","TIER 6"),IF(R359&gt;Dashboard!$J$27,IF(R359&lt;=Dashboard!$K$27,"TIER 2","TIER 6"),IF(R359&gt;Dashboard!$J$28,IF(R359&lt;=Dashboard!$K$28,"TIER 3","TIER 6"),IF(R359&gt;Dashboard!$J$29,IF(R359&lt;=Dashboard!$K$29,"TIER 4","TIER 6"),IF(R359&gt;Dashboard!$J$30,IF(R359&lt;=Dashboard!$K$30,"TIER 5","TIER 6"),IF(R359&gt;Dashboard!$J$31,IF(R359&lt;=Dashboard!$K$31,"TIER 6","TIER 6"),"TIER 6")))))))</f>
        <v>TIER 1</v>
      </c>
      <c r="T359" s="14">
        <f>$R359*Dashboard!$K$37</f>
        <v>156957.97239372431</v>
      </c>
      <c r="U359" s="14">
        <f>$R359*Dashboard!$K$38</f>
        <v>235436.95859058644</v>
      </c>
      <c r="V359" s="14">
        <f>$R359*Dashboard!$K$39</f>
        <v>392394.93098431075</v>
      </c>
      <c r="W359" s="14">
        <f>$R359*Dashboard!$K$40</f>
        <v>784789.8619686215</v>
      </c>
    </row>
    <row r="360" spans="3:23" x14ac:dyDescent="0.55000000000000004">
      <c r="C360" s="1" t="s">
        <v>294</v>
      </c>
      <c r="D360" s="1" t="s">
        <v>137</v>
      </c>
      <c r="E360" s="14">
        <v>380120</v>
      </c>
      <c r="F360" s="14">
        <v>987645</v>
      </c>
      <c r="G360" s="14">
        <v>1367765</v>
      </c>
      <c r="H360" s="14">
        <f>E360*(1+Dashboard!$K$19)^(Dashboard!$J$36-2011)</f>
        <v>445371.16390658118</v>
      </c>
      <c r="I360" s="14">
        <f>F360*(1+Dashboard!$K$20)^(Dashboard!$J$36-2011)</f>
        <v>1029808.6452787042</v>
      </c>
      <c r="J360" s="14">
        <f>G360*(1+Dashboard!$K$18)^(Dashboard!$J$36-2011)</f>
        <v>1481093.501973391</v>
      </c>
      <c r="K360" s="1" t="str">
        <f>IF(J360&gt;Dashboard!$I$26,"Metro",IF(J360&gt;Dashboard!$H$26,IF(J360&lt;=Dashboard!$I$26,"TIER 1","TIER 6"),IF(J360&gt;Dashboard!$H$27,IF(J360&lt;=Dashboard!$I$27,"TIER 2","TIER 6"),IF(J360&gt;Dashboard!$H$28,IF(J360&lt;=Dashboard!$I$28,"TIER 3","TIER 6"),IF(J360&gt;Dashboard!$H$29,IF(J360&lt;=Dashboard!$I$29,"TIER 4","TIER 6"),IF(J360&gt;Dashboard!$H$30,IF(J360&lt;=Dashboard!$I$30,"TIER 5","TIER 6"),IF(J360&gt;Dashboard!$H$31,IF(J360&lt;=Dashboard!$I$31,"TIER 6","TIER 6"),"TIER 6")))))))</f>
        <v>TIER 1</v>
      </c>
      <c r="L360" s="14">
        <f>$J360*Dashboard!$J$37</f>
        <v>74054.675098669555</v>
      </c>
      <c r="M360" s="14">
        <f>$J360*Dashboard!$J$38</f>
        <v>112563.10614997771</v>
      </c>
      <c r="N360" s="14">
        <f>$J360*Dashboard!$J$39</f>
        <v>444328.0505920173</v>
      </c>
      <c r="O360" s="14">
        <f>$J360*Dashboard!$J$40</f>
        <v>850147.67013272655</v>
      </c>
      <c r="P360" s="14">
        <f>H360*(1+Dashboard!$L$19)^(Dashboard!$K$36-2019)</f>
        <v>491725.75236809702</v>
      </c>
      <c r="Q360" s="14">
        <f>I360*(1+Dashboard!$L$20)^(Dashboard!$K$36-2019)</f>
        <v>1054562.2043599216</v>
      </c>
      <c r="R360" s="14">
        <f>J360*(1+Dashboard!$L$18)^(Dashboard!$K$36-2019)</f>
        <v>1556644.155711838</v>
      </c>
      <c r="S360" s="1" t="str">
        <f>IF(R360&gt;Dashboard!$K$26,"Metro",IF(R360&gt;Dashboard!$J$26,IF(R360&lt;=Dashboard!$K$26,"TIER 1","TIER 6"),IF(R360&gt;Dashboard!$J$27,IF(R360&lt;=Dashboard!$K$27,"TIER 2","TIER 6"),IF(R360&gt;Dashboard!$J$28,IF(R360&lt;=Dashboard!$K$28,"TIER 3","TIER 6"),IF(R360&gt;Dashboard!$J$29,IF(R360&lt;=Dashboard!$K$29,"TIER 4","TIER 6"),IF(R360&gt;Dashboard!$J$30,IF(R360&lt;=Dashboard!$K$30,"TIER 5","TIER 6"),IF(R360&gt;Dashboard!$J$31,IF(R360&lt;=Dashboard!$K$31,"TIER 6","TIER 6"),"TIER 6")))))))</f>
        <v>TIER 1</v>
      </c>
      <c r="T360" s="14">
        <f>$R360*Dashboard!$K$37</f>
        <v>155664.41557118381</v>
      </c>
      <c r="U360" s="14">
        <f>$R360*Dashboard!$K$38</f>
        <v>233496.6233567757</v>
      </c>
      <c r="V360" s="14">
        <f>$R360*Dashboard!$K$39</f>
        <v>389161.03892795951</v>
      </c>
      <c r="W360" s="14">
        <f>$R360*Dashboard!$K$40</f>
        <v>778322.07785591902</v>
      </c>
    </row>
    <row r="361" spans="3:23" x14ac:dyDescent="0.55000000000000004">
      <c r="C361" s="1" t="s">
        <v>341</v>
      </c>
      <c r="D361" s="1" t="s">
        <v>347</v>
      </c>
      <c r="E361" s="14"/>
      <c r="F361" s="14">
        <v>1363836</v>
      </c>
      <c r="G361" s="14">
        <v>1363836</v>
      </c>
      <c r="H361" s="14">
        <f>E361*(1+Dashboard!$K$19)^(Dashboard!$J$36-2011)</f>
        <v>0</v>
      </c>
      <c r="I361" s="14">
        <f>F361*(1+Dashboard!$K$20)^(Dashboard!$J$36-2011)</f>
        <v>1422059.6505245578</v>
      </c>
      <c r="J361" s="14">
        <f>G361*(1+Dashboard!$K$18)^(Dashboard!$J$36-2011)</f>
        <v>1476838.9579769785</v>
      </c>
      <c r="K361" s="1" t="str">
        <f>IF(J361&gt;Dashboard!$I$26,"Metro",IF(J361&gt;Dashboard!$H$26,IF(J361&lt;=Dashboard!$I$26,"TIER 1","TIER 6"),IF(J361&gt;Dashboard!$H$27,IF(J361&lt;=Dashboard!$I$27,"TIER 2","TIER 6"),IF(J361&gt;Dashboard!$H$28,IF(J361&lt;=Dashboard!$I$28,"TIER 3","TIER 6"),IF(J361&gt;Dashboard!$H$29,IF(J361&lt;=Dashboard!$I$29,"TIER 4","TIER 6"),IF(J361&gt;Dashboard!$H$30,IF(J361&lt;=Dashboard!$I$30,"TIER 5","TIER 6"),IF(J361&gt;Dashboard!$H$31,IF(J361&lt;=Dashboard!$I$31,"TIER 6","TIER 6"),"TIER 6")))))))</f>
        <v>TIER 1</v>
      </c>
      <c r="L361" s="14">
        <f>$J361*Dashboard!$J$37</f>
        <v>73841.947898848928</v>
      </c>
      <c r="M361" s="14">
        <f>$J361*Dashboard!$J$38</f>
        <v>112239.76080625036</v>
      </c>
      <c r="N361" s="14">
        <f>$J361*Dashboard!$J$39</f>
        <v>443051.68739309354</v>
      </c>
      <c r="O361" s="14">
        <f>$J361*Dashboard!$J$40</f>
        <v>847705.56187878572</v>
      </c>
      <c r="P361" s="14">
        <f>H361*(1+Dashboard!$L$19)^(Dashboard!$K$36-2019)</f>
        <v>0</v>
      </c>
      <c r="Q361" s="14">
        <f>I361*(1+Dashboard!$L$20)^(Dashboard!$K$36-2019)</f>
        <v>1456241.7655588982</v>
      </c>
      <c r="R361" s="14">
        <f>J361*(1+Dashboard!$L$18)^(Dashboard!$K$36-2019)</f>
        <v>1552172.5872130159</v>
      </c>
      <c r="S361" s="1" t="str">
        <f>IF(R361&gt;Dashboard!$K$26,"Metro",IF(R361&gt;Dashboard!$J$26,IF(R361&lt;=Dashboard!$K$26,"TIER 1","TIER 6"),IF(R361&gt;Dashboard!$J$27,IF(R361&lt;=Dashboard!$K$27,"TIER 2","TIER 6"),IF(R361&gt;Dashboard!$J$28,IF(R361&lt;=Dashboard!$K$28,"TIER 3","TIER 6"),IF(R361&gt;Dashboard!$J$29,IF(R361&lt;=Dashboard!$K$29,"TIER 4","TIER 6"),IF(R361&gt;Dashboard!$J$30,IF(R361&lt;=Dashboard!$K$30,"TIER 5","TIER 6"),IF(R361&gt;Dashboard!$J$31,IF(R361&lt;=Dashboard!$K$31,"TIER 6","TIER 6"),"TIER 6")))))))</f>
        <v>TIER 1</v>
      </c>
      <c r="T361" s="14">
        <f>$R361*Dashboard!$K$37</f>
        <v>155217.25872130159</v>
      </c>
      <c r="U361" s="14">
        <f>$R361*Dashboard!$K$38</f>
        <v>232825.88808195238</v>
      </c>
      <c r="V361" s="14">
        <f>$R361*Dashboard!$K$39</f>
        <v>388043.14680325397</v>
      </c>
      <c r="W361" s="14">
        <f>$R361*Dashboard!$K$40</f>
        <v>776086.29360650794</v>
      </c>
    </row>
    <row r="362" spans="3:23" x14ac:dyDescent="0.55000000000000004">
      <c r="C362" s="1" t="s">
        <v>588</v>
      </c>
      <c r="D362" s="1" t="s">
        <v>597</v>
      </c>
      <c r="E362" s="14">
        <v>410699</v>
      </c>
      <c r="F362" s="14">
        <v>942746</v>
      </c>
      <c r="G362" s="14">
        <v>1353445</v>
      </c>
      <c r="H362" s="14">
        <f>E362*(1+Dashboard!$K$19)^(Dashboard!$J$36-2011)</f>
        <v>481199.33611824946</v>
      </c>
      <c r="I362" s="14">
        <f>F362*(1+Dashboard!$K$20)^(Dashboard!$J$36-2011)</f>
        <v>982992.85786078731</v>
      </c>
      <c r="J362" s="14">
        <f>G362*(1+Dashboard!$K$18)^(Dashboard!$J$36-2011)</f>
        <v>1465586.993948797</v>
      </c>
      <c r="K362" s="1" t="str">
        <f>IF(J362&gt;Dashboard!$I$26,"Metro",IF(J362&gt;Dashboard!$H$26,IF(J362&lt;=Dashboard!$I$26,"TIER 1","TIER 6"),IF(J362&gt;Dashboard!$H$27,IF(J362&lt;=Dashboard!$I$27,"TIER 2","TIER 6"),IF(J362&gt;Dashboard!$H$28,IF(J362&lt;=Dashboard!$I$28,"TIER 3","TIER 6"),IF(J362&gt;Dashboard!$H$29,IF(J362&lt;=Dashboard!$I$29,"TIER 4","TIER 6"),IF(J362&gt;Dashboard!$H$30,IF(J362&lt;=Dashboard!$I$30,"TIER 5","TIER 6"),IF(J362&gt;Dashboard!$H$31,IF(J362&lt;=Dashboard!$I$31,"TIER 6","TIER 6"),"TIER 6")))))))</f>
        <v>TIER 1</v>
      </c>
      <c r="L362" s="14">
        <f>$J362*Dashboard!$J$37</f>
        <v>73279.349697439859</v>
      </c>
      <c r="M362" s="14">
        <f>$J362*Dashboard!$J$38</f>
        <v>111384.61154010857</v>
      </c>
      <c r="N362" s="14">
        <f>$J362*Dashboard!$J$39</f>
        <v>439676.09818463906</v>
      </c>
      <c r="O362" s="14">
        <f>$J362*Dashboard!$J$40</f>
        <v>841246.93452660961</v>
      </c>
      <c r="P362" s="14">
        <f>H362*(1+Dashboard!$L$19)^(Dashboard!$K$36-2019)</f>
        <v>531282.94952074368</v>
      </c>
      <c r="Q362" s="14">
        <f>I362*(1+Dashboard!$L$20)^(Dashboard!$K$36-2019)</f>
        <v>1006621.103647058</v>
      </c>
      <c r="R362" s="14">
        <f>J362*(1+Dashboard!$L$18)^(Dashboard!$K$36-2019)</f>
        <v>1540346.6599360334</v>
      </c>
      <c r="S362" s="1" t="str">
        <f>IF(R362&gt;Dashboard!$K$26,"Metro",IF(R362&gt;Dashboard!$J$26,IF(R362&lt;=Dashboard!$K$26,"TIER 1","TIER 6"),IF(R362&gt;Dashboard!$J$27,IF(R362&lt;=Dashboard!$K$27,"TIER 2","TIER 6"),IF(R362&gt;Dashboard!$J$28,IF(R362&lt;=Dashboard!$K$28,"TIER 3","TIER 6"),IF(R362&gt;Dashboard!$J$29,IF(R362&lt;=Dashboard!$K$29,"TIER 4","TIER 6"),IF(R362&gt;Dashboard!$J$30,IF(R362&lt;=Dashboard!$K$30,"TIER 5","TIER 6"),IF(R362&gt;Dashboard!$J$31,IF(R362&lt;=Dashboard!$K$31,"TIER 6","TIER 6"),"TIER 6")))))))</f>
        <v>TIER 1</v>
      </c>
      <c r="T362" s="14">
        <f>$R362*Dashboard!$K$37</f>
        <v>154034.66599360335</v>
      </c>
      <c r="U362" s="14">
        <f>$R362*Dashboard!$K$38</f>
        <v>231051.998990405</v>
      </c>
      <c r="V362" s="14">
        <f>$R362*Dashboard!$K$39</f>
        <v>385086.66498400836</v>
      </c>
      <c r="W362" s="14">
        <f>$R362*Dashboard!$K$40</f>
        <v>770173.32996801671</v>
      </c>
    </row>
    <row r="363" spans="3:23" x14ac:dyDescent="0.55000000000000004">
      <c r="C363" s="1" t="s">
        <v>341</v>
      </c>
      <c r="D363" s="1" t="s">
        <v>352</v>
      </c>
      <c r="E363" s="14">
        <v>281081</v>
      </c>
      <c r="F363" s="14">
        <v>1062653</v>
      </c>
      <c r="G363" s="14">
        <v>1343734</v>
      </c>
      <c r="H363" s="14">
        <f>E363*(1+Dashboard!$K$19)^(Dashboard!$J$36-2011)</f>
        <v>329331.19047149777</v>
      </c>
      <c r="I363" s="14">
        <f>F363*(1+Dashboard!$K$20)^(Dashboard!$J$36-2011)</f>
        <v>1108018.8188380955</v>
      </c>
      <c r="J363" s="14">
        <f>G363*(1+Dashboard!$K$18)^(Dashboard!$J$36-2011)</f>
        <v>1455071.3724804427</v>
      </c>
      <c r="K363" s="1" t="str">
        <f>IF(J363&gt;Dashboard!$I$26,"Metro",IF(J363&gt;Dashboard!$H$26,IF(J363&lt;=Dashboard!$I$26,"TIER 1","TIER 6"),IF(J363&gt;Dashboard!$H$27,IF(J363&lt;=Dashboard!$I$27,"TIER 2","TIER 6"),IF(J363&gt;Dashboard!$H$28,IF(J363&lt;=Dashboard!$I$28,"TIER 3","TIER 6"),IF(J363&gt;Dashboard!$H$29,IF(J363&lt;=Dashboard!$I$29,"TIER 4","TIER 6"),IF(J363&gt;Dashboard!$H$30,IF(J363&lt;=Dashboard!$I$30,"TIER 5","TIER 6"),IF(J363&gt;Dashboard!$H$31,IF(J363&lt;=Dashboard!$I$31,"TIER 6","TIER 6"),"TIER 6")))))))</f>
        <v>TIER 1</v>
      </c>
      <c r="L363" s="14">
        <f>$J363*Dashboard!$J$37</f>
        <v>72753.56862402214</v>
      </c>
      <c r="M363" s="14">
        <f>$J363*Dashboard!$J$38</f>
        <v>110585.42430851364</v>
      </c>
      <c r="N363" s="14">
        <f>$J363*Dashboard!$J$39</f>
        <v>436521.41174413281</v>
      </c>
      <c r="O363" s="14">
        <f>$J363*Dashboard!$J$40</f>
        <v>835210.96780377429</v>
      </c>
      <c r="P363" s="14">
        <f>H363*(1+Dashboard!$L$19)^(Dashboard!$K$36-2019)</f>
        <v>363608.24529458344</v>
      </c>
      <c r="Q363" s="14">
        <f>I363*(1+Dashboard!$L$20)^(Dashboard!$K$36-2019)</f>
        <v>1134652.3195578207</v>
      </c>
      <c r="R363" s="14">
        <f>J363*(1+Dashboard!$L$18)^(Dashboard!$K$36-2019)</f>
        <v>1529294.6360897457</v>
      </c>
      <c r="S363" s="1" t="str">
        <f>IF(R363&gt;Dashboard!$K$26,"Metro",IF(R363&gt;Dashboard!$J$26,IF(R363&lt;=Dashboard!$K$26,"TIER 1","TIER 6"),IF(R363&gt;Dashboard!$J$27,IF(R363&lt;=Dashboard!$K$27,"TIER 2","TIER 6"),IF(R363&gt;Dashboard!$J$28,IF(R363&lt;=Dashboard!$K$28,"TIER 3","TIER 6"),IF(R363&gt;Dashboard!$J$29,IF(R363&lt;=Dashboard!$K$29,"TIER 4","TIER 6"),IF(R363&gt;Dashboard!$J$30,IF(R363&lt;=Dashboard!$K$30,"TIER 5","TIER 6"),IF(R363&gt;Dashboard!$J$31,IF(R363&lt;=Dashboard!$K$31,"TIER 6","TIER 6"),"TIER 6")))))))</f>
        <v>TIER 1</v>
      </c>
      <c r="T363" s="14">
        <f>$R363*Dashboard!$K$37</f>
        <v>152929.46360897456</v>
      </c>
      <c r="U363" s="14">
        <f>$R363*Dashboard!$K$38</f>
        <v>229394.19541346186</v>
      </c>
      <c r="V363" s="14">
        <f>$R363*Dashboard!$K$39</f>
        <v>382323.65902243642</v>
      </c>
      <c r="W363" s="14">
        <f>$R363*Dashboard!$K$40</f>
        <v>764647.31804487284</v>
      </c>
    </row>
    <row r="364" spans="3:23" x14ac:dyDescent="0.55000000000000004">
      <c r="C364" s="1" t="s">
        <v>443</v>
      </c>
      <c r="D364" s="1" t="s">
        <v>192</v>
      </c>
      <c r="E364" s="14">
        <v>277604</v>
      </c>
      <c r="F364" s="14">
        <v>1062807</v>
      </c>
      <c r="G364" s="14">
        <v>1340411</v>
      </c>
      <c r="H364" s="14">
        <f>E364*(1+Dashboard!$K$19)^(Dashboard!$J$36-2011)</f>
        <v>325257.33080375294</v>
      </c>
      <c r="I364" s="14">
        <f>F364*(1+Dashboard!$K$20)^(Dashboard!$J$36-2011)</f>
        <v>1108179.3932665319</v>
      </c>
      <c r="J364" s="14">
        <f>G364*(1+Dashboard!$K$18)^(Dashboard!$J$36-2011)</f>
        <v>1451473.0396476407</v>
      </c>
      <c r="K364" s="1" t="str">
        <f>IF(J364&gt;Dashboard!$I$26,"Metro",IF(J364&gt;Dashboard!$H$26,IF(J364&lt;=Dashboard!$I$26,"TIER 1","TIER 6"),IF(J364&gt;Dashboard!$H$27,IF(J364&lt;=Dashboard!$I$27,"TIER 2","TIER 6"),IF(J364&gt;Dashboard!$H$28,IF(J364&lt;=Dashboard!$I$28,"TIER 3","TIER 6"),IF(J364&gt;Dashboard!$H$29,IF(J364&lt;=Dashboard!$I$29,"TIER 4","TIER 6"),IF(J364&gt;Dashboard!$H$30,IF(J364&lt;=Dashboard!$I$30,"TIER 5","TIER 6"),IF(J364&gt;Dashboard!$H$31,IF(J364&lt;=Dashboard!$I$31,"TIER 6","TIER 6"),"TIER 6")))))))</f>
        <v>TIER 1</v>
      </c>
      <c r="L364" s="14">
        <f>$J364*Dashboard!$J$37</f>
        <v>72573.651982382042</v>
      </c>
      <c r="M364" s="14">
        <f>$J364*Dashboard!$J$38</f>
        <v>110311.95101322069</v>
      </c>
      <c r="N364" s="14">
        <f>$J364*Dashboard!$J$39</f>
        <v>435441.91189429216</v>
      </c>
      <c r="O364" s="14">
        <f>$J364*Dashboard!$J$40</f>
        <v>833145.52475774579</v>
      </c>
      <c r="P364" s="14">
        <f>H364*(1+Dashboard!$L$19)^(Dashboard!$K$36-2019)</f>
        <v>359110.37504049565</v>
      </c>
      <c r="Q364" s="14">
        <f>I364*(1+Dashboard!$L$20)^(Dashboard!$K$36-2019)</f>
        <v>1134816.7537213829</v>
      </c>
      <c r="R364" s="14">
        <f>J364*(1+Dashboard!$L$18)^(Dashboard!$K$36-2019)</f>
        <v>1525512.752118866</v>
      </c>
      <c r="S364" s="1" t="str">
        <f>IF(R364&gt;Dashboard!$K$26,"Metro",IF(R364&gt;Dashboard!$J$26,IF(R364&lt;=Dashboard!$K$26,"TIER 1","TIER 6"),IF(R364&gt;Dashboard!$J$27,IF(R364&lt;=Dashboard!$K$27,"TIER 2","TIER 6"),IF(R364&gt;Dashboard!$J$28,IF(R364&lt;=Dashboard!$K$28,"TIER 3","TIER 6"),IF(R364&gt;Dashboard!$J$29,IF(R364&lt;=Dashboard!$K$29,"TIER 4","TIER 6"),IF(R364&gt;Dashboard!$J$30,IF(R364&lt;=Dashboard!$K$30,"TIER 5","TIER 6"),IF(R364&gt;Dashboard!$J$31,IF(R364&lt;=Dashboard!$K$31,"TIER 6","TIER 6"),"TIER 6")))))))</f>
        <v>TIER 1</v>
      </c>
      <c r="T364" s="14">
        <f>$R364*Dashboard!$K$37</f>
        <v>152551.27521188659</v>
      </c>
      <c r="U364" s="14">
        <f>$R364*Dashboard!$K$38</f>
        <v>228826.9128178299</v>
      </c>
      <c r="V364" s="14">
        <f>$R364*Dashboard!$K$39</f>
        <v>381378.18802971649</v>
      </c>
      <c r="W364" s="14">
        <f>$R364*Dashboard!$K$40</f>
        <v>762756.37605943298</v>
      </c>
    </row>
    <row r="365" spans="3:23" x14ac:dyDescent="0.55000000000000004">
      <c r="C365" s="1" t="s">
        <v>588</v>
      </c>
      <c r="D365" s="1" t="s">
        <v>598</v>
      </c>
      <c r="E365" s="14">
        <v>412845</v>
      </c>
      <c r="F365" s="14">
        <v>926256</v>
      </c>
      <c r="G365" s="14">
        <v>1339101</v>
      </c>
      <c r="H365" s="14">
        <f>E365*(1+Dashboard!$K$19)^(Dashboard!$J$36-2011)</f>
        <v>483713.71714988031</v>
      </c>
      <c r="I365" s="14">
        <f>F365*(1+Dashboard!$K$20)^(Dashboard!$J$36-2011)</f>
        <v>965798.88172498357</v>
      </c>
      <c r="J365" s="14">
        <f>G365*(1+Dashboard!$K$18)^(Dashboard!$J$36-2011)</f>
        <v>1450054.4973632679</v>
      </c>
      <c r="K365" s="1" t="str">
        <f>IF(J365&gt;Dashboard!$I$26,"Metro",IF(J365&gt;Dashboard!$H$26,IF(J365&lt;=Dashboard!$I$26,"TIER 1","TIER 6"),IF(J365&gt;Dashboard!$H$27,IF(J365&lt;=Dashboard!$I$27,"TIER 2","TIER 6"),IF(J365&gt;Dashboard!$H$28,IF(J365&lt;=Dashboard!$I$28,"TIER 3","TIER 6"),IF(J365&gt;Dashboard!$H$29,IF(J365&lt;=Dashboard!$I$29,"TIER 4","TIER 6"),IF(J365&gt;Dashboard!$H$30,IF(J365&lt;=Dashboard!$I$30,"TIER 5","TIER 6"),IF(J365&gt;Dashboard!$H$31,IF(J365&lt;=Dashboard!$I$31,"TIER 6","TIER 6"),"TIER 6")))))))</f>
        <v>TIER 1</v>
      </c>
      <c r="L365" s="14">
        <f>$J365*Dashboard!$J$37</f>
        <v>72502.724868163394</v>
      </c>
      <c r="M365" s="14">
        <f>$J365*Dashboard!$J$38</f>
        <v>110204.14179960836</v>
      </c>
      <c r="N365" s="14">
        <f>$J365*Dashboard!$J$39</f>
        <v>435016.34920898039</v>
      </c>
      <c r="O365" s="14">
        <f>$J365*Dashboard!$J$40</f>
        <v>832331.28148651589</v>
      </c>
      <c r="P365" s="14">
        <f>H365*(1+Dashboard!$L$19)^(Dashboard!$K$36-2019)</f>
        <v>534059.02934969752</v>
      </c>
      <c r="Q365" s="14">
        <f>I365*(1+Dashboard!$L$20)^(Dashboard!$K$36-2019)</f>
        <v>989013.83509419218</v>
      </c>
      <c r="R365" s="14">
        <f>J365*(1+Dashboard!$L$18)^(Dashboard!$K$36-2019)</f>
        <v>1524021.8499214984</v>
      </c>
      <c r="S365" s="1" t="str">
        <f>IF(R365&gt;Dashboard!$K$26,"Metro",IF(R365&gt;Dashboard!$J$26,IF(R365&lt;=Dashboard!$K$26,"TIER 1","TIER 6"),IF(R365&gt;Dashboard!$J$27,IF(R365&lt;=Dashboard!$K$27,"TIER 2","TIER 6"),IF(R365&gt;Dashboard!$J$28,IF(R365&lt;=Dashboard!$K$28,"TIER 3","TIER 6"),IF(R365&gt;Dashboard!$J$29,IF(R365&lt;=Dashboard!$K$29,"TIER 4","TIER 6"),IF(R365&gt;Dashboard!$J$30,IF(R365&lt;=Dashboard!$K$30,"TIER 5","TIER 6"),IF(R365&gt;Dashboard!$J$31,IF(R365&lt;=Dashboard!$K$31,"TIER 6","TIER 6"),"TIER 6")))))))</f>
        <v>TIER 1</v>
      </c>
      <c r="T365" s="14">
        <f>$R365*Dashboard!$K$37</f>
        <v>152402.18499214985</v>
      </c>
      <c r="U365" s="14">
        <f>$R365*Dashboard!$K$38</f>
        <v>228603.27748822476</v>
      </c>
      <c r="V365" s="14">
        <f>$R365*Dashboard!$K$39</f>
        <v>381005.46248037461</v>
      </c>
      <c r="W365" s="14">
        <f>$R365*Dashboard!$K$40</f>
        <v>762010.92496074922</v>
      </c>
    </row>
    <row r="366" spans="3:23" x14ac:dyDescent="0.55000000000000004">
      <c r="C366" s="1" t="s">
        <v>571</v>
      </c>
      <c r="D366" s="1" t="s">
        <v>208</v>
      </c>
      <c r="E366" s="14">
        <v>266467</v>
      </c>
      <c r="F366" s="14">
        <v>1069084</v>
      </c>
      <c r="G366" s="14">
        <v>1335551</v>
      </c>
      <c r="H366" s="14">
        <f>E366*(1+Dashboard!$K$19)^(Dashboard!$J$36-2011)</f>
        <v>312208.56027753069</v>
      </c>
      <c r="I366" s="14">
        <f>F366*(1+Dashboard!$K$20)^(Dashboard!$J$36-2011)</f>
        <v>1114724.3652619496</v>
      </c>
      <c r="J366" s="14">
        <f>G366*(1+Dashboard!$K$18)^(Dashboard!$J$36-2011)</f>
        <v>1446210.3560582881</v>
      </c>
      <c r="K366" s="1" t="str">
        <f>IF(J366&gt;Dashboard!$I$26,"Metro",IF(J366&gt;Dashboard!$H$26,IF(J366&lt;=Dashboard!$I$26,"TIER 1","TIER 6"),IF(J366&gt;Dashboard!$H$27,IF(J366&lt;=Dashboard!$I$27,"TIER 2","TIER 6"),IF(J366&gt;Dashboard!$H$28,IF(J366&lt;=Dashboard!$I$28,"TIER 3","TIER 6"),IF(J366&gt;Dashboard!$H$29,IF(J366&lt;=Dashboard!$I$29,"TIER 4","TIER 6"),IF(J366&gt;Dashboard!$H$30,IF(J366&lt;=Dashboard!$I$30,"TIER 5","TIER 6"),IF(J366&gt;Dashboard!$H$31,IF(J366&lt;=Dashboard!$I$31,"TIER 6","TIER 6"),"TIER 6")))))))</f>
        <v>TIER 1</v>
      </c>
      <c r="L366" s="14">
        <f>$J366*Dashboard!$J$37</f>
        <v>72310.517802914415</v>
      </c>
      <c r="M366" s="14">
        <f>$J366*Dashboard!$J$38</f>
        <v>109911.98706042989</v>
      </c>
      <c r="N366" s="14">
        <f>$J366*Dashboard!$J$39</f>
        <v>433863.1068174864</v>
      </c>
      <c r="O366" s="14">
        <f>$J366*Dashboard!$J$40</f>
        <v>830124.74437745754</v>
      </c>
      <c r="P366" s="14">
        <f>H366*(1+Dashboard!$L$19)^(Dashboard!$K$36-2019)</f>
        <v>344703.4779971317</v>
      </c>
      <c r="Q366" s="14">
        <f>I366*(1+Dashboard!$L$20)^(Dashboard!$K$36-2019)</f>
        <v>1141519.0475180075</v>
      </c>
      <c r="R366" s="14">
        <f>J366*(1+Dashboard!$L$18)^(Dashboard!$K$36-2019)</f>
        <v>1519981.6187759601</v>
      </c>
      <c r="S366" s="1" t="str">
        <f>IF(R366&gt;Dashboard!$K$26,"Metro",IF(R366&gt;Dashboard!$J$26,IF(R366&lt;=Dashboard!$K$26,"TIER 1","TIER 6"),IF(R366&gt;Dashboard!$J$27,IF(R366&lt;=Dashboard!$K$27,"TIER 2","TIER 6"),IF(R366&gt;Dashboard!$J$28,IF(R366&lt;=Dashboard!$K$28,"TIER 3","TIER 6"),IF(R366&gt;Dashboard!$J$29,IF(R366&lt;=Dashboard!$K$29,"TIER 4","TIER 6"),IF(R366&gt;Dashboard!$J$30,IF(R366&lt;=Dashboard!$K$30,"TIER 5","TIER 6"),IF(R366&gt;Dashboard!$J$31,IF(R366&lt;=Dashboard!$K$31,"TIER 6","TIER 6"),"TIER 6")))))))</f>
        <v>TIER 1</v>
      </c>
      <c r="T366" s="14">
        <f>$R366*Dashboard!$K$37</f>
        <v>151998.16187759602</v>
      </c>
      <c r="U366" s="14">
        <f>$R366*Dashboard!$K$38</f>
        <v>227997.24281639399</v>
      </c>
      <c r="V366" s="14">
        <f>$R366*Dashboard!$K$39</f>
        <v>379995.40469399001</v>
      </c>
      <c r="W366" s="14">
        <f>$R366*Dashboard!$K$40</f>
        <v>759990.80938798003</v>
      </c>
    </row>
    <row r="367" spans="3:23" x14ac:dyDescent="0.55000000000000004">
      <c r="C367" s="1" t="s">
        <v>358</v>
      </c>
      <c r="D367" s="1" t="s">
        <v>166</v>
      </c>
      <c r="E367" s="14">
        <v>305583</v>
      </c>
      <c r="F367" s="14">
        <v>1028569</v>
      </c>
      <c r="G367" s="14">
        <v>1334152</v>
      </c>
      <c r="H367" s="14">
        <f>E367*(1+Dashboard!$K$19)^(Dashboard!$J$36-2011)</f>
        <v>358039.18862481532</v>
      </c>
      <c r="I367" s="14">
        <f>F367*(1+Dashboard!$K$20)^(Dashboard!$J$36-2011)</f>
        <v>1072479.735598997</v>
      </c>
      <c r="J367" s="14">
        <f>G367*(1+Dashboard!$K$18)^(Dashboard!$J$36-2011)</f>
        <v>1444695.4395271144</v>
      </c>
      <c r="K367" s="1" t="str">
        <f>IF(J367&gt;Dashboard!$I$26,"Metro",IF(J367&gt;Dashboard!$H$26,IF(J367&lt;=Dashboard!$I$26,"TIER 1","TIER 6"),IF(J367&gt;Dashboard!$H$27,IF(J367&lt;=Dashboard!$I$27,"TIER 2","TIER 6"),IF(J367&gt;Dashboard!$H$28,IF(J367&lt;=Dashboard!$I$28,"TIER 3","TIER 6"),IF(J367&gt;Dashboard!$H$29,IF(J367&lt;=Dashboard!$I$29,"TIER 4","TIER 6"),IF(J367&gt;Dashboard!$H$30,IF(J367&lt;=Dashboard!$I$30,"TIER 5","TIER 6"),IF(J367&gt;Dashboard!$H$31,IF(J367&lt;=Dashboard!$I$31,"TIER 6","TIER 6"),"TIER 6")))))))</f>
        <v>TIER 1</v>
      </c>
      <c r="L367" s="14">
        <f>$J367*Dashboard!$J$37</f>
        <v>72234.771976355725</v>
      </c>
      <c r="M367" s="14">
        <f>$J367*Dashboard!$J$38</f>
        <v>109796.85340406069</v>
      </c>
      <c r="N367" s="14">
        <f>$J367*Dashboard!$J$39</f>
        <v>433408.63185813429</v>
      </c>
      <c r="O367" s="14">
        <f>$J367*Dashboard!$J$40</f>
        <v>829255.18228856381</v>
      </c>
      <c r="P367" s="14">
        <f>H367*(1+Dashboard!$L$19)^(Dashboard!$K$36-2019)</f>
        <v>395304.1949539624</v>
      </c>
      <c r="Q367" s="14">
        <f>I367*(1+Dashboard!$L$20)^(Dashboard!$K$36-2019)</f>
        <v>1098258.9816951232</v>
      </c>
      <c r="R367" s="14">
        <f>J367*(1+Dashboard!$L$18)^(Dashboard!$K$36-2019)</f>
        <v>1518389.426276634</v>
      </c>
      <c r="S367" s="1" t="str">
        <f>IF(R367&gt;Dashboard!$K$26,"Metro",IF(R367&gt;Dashboard!$J$26,IF(R367&lt;=Dashboard!$K$26,"TIER 1","TIER 6"),IF(R367&gt;Dashboard!$J$27,IF(R367&lt;=Dashboard!$K$27,"TIER 2","TIER 6"),IF(R367&gt;Dashboard!$J$28,IF(R367&lt;=Dashboard!$K$28,"TIER 3","TIER 6"),IF(R367&gt;Dashboard!$J$29,IF(R367&lt;=Dashboard!$K$29,"TIER 4","TIER 6"),IF(R367&gt;Dashboard!$J$30,IF(R367&lt;=Dashboard!$K$30,"TIER 5","TIER 6"),IF(R367&gt;Dashboard!$J$31,IF(R367&lt;=Dashboard!$K$31,"TIER 6","TIER 6"),"TIER 6")))))))</f>
        <v>TIER 1</v>
      </c>
      <c r="T367" s="14">
        <f>$R367*Dashboard!$K$37</f>
        <v>151838.9426276634</v>
      </c>
      <c r="U367" s="14">
        <f>$R367*Dashboard!$K$38</f>
        <v>227758.41394149509</v>
      </c>
      <c r="V367" s="14">
        <f>$R367*Dashboard!$K$39</f>
        <v>379597.3565691585</v>
      </c>
      <c r="W367" s="14">
        <f>$R367*Dashboard!$K$40</f>
        <v>759194.71313831699</v>
      </c>
    </row>
    <row r="368" spans="3:23" x14ac:dyDescent="0.55000000000000004">
      <c r="C368" s="1" t="s">
        <v>443</v>
      </c>
      <c r="D368" s="1" t="s">
        <v>461</v>
      </c>
      <c r="E368" s="14">
        <v>303425</v>
      </c>
      <c r="F368" s="14">
        <v>1028172</v>
      </c>
      <c r="G368" s="14">
        <v>1331597</v>
      </c>
      <c r="H368" s="14">
        <f>E368*(1+Dashboard!$K$19)^(Dashboard!$J$36-2011)</f>
        <v>355510.74768061243</v>
      </c>
      <c r="I368" s="14">
        <f>F368*(1+Dashboard!$K$20)^(Dashboard!$J$36-2011)</f>
        <v>1072065.7872347815</v>
      </c>
      <c r="J368" s="14">
        <f>G368*(1+Dashboard!$K$18)^(Dashboard!$J$36-2011)</f>
        <v>1441928.7406442347</v>
      </c>
      <c r="K368" s="1" t="str">
        <f>IF(J368&gt;Dashboard!$I$26,"Metro",IF(J368&gt;Dashboard!$H$26,IF(J368&lt;=Dashboard!$I$26,"TIER 1","TIER 6"),IF(J368&gt;Dashboard!$H$27,IF(J368&lt;=Dashboard!$I$27,"TIER 2","TIER 6"),IF(J368&gt;Dashboard!$H$28,IF(J368&lt;=Dashboard!$I$28,"TIER 3","TIER 6"),IF(J368&gt;Dashboard!$H$29,IF(J368&lt;=Dashboard!$I$29,"TIER 4","TIER 6"),IF(J368&gt;Dashboard!$H$30,IF(J368&lt;=Dashboard!$I$30,"TIER 5","TIER 6"),IF(J368&gt;Dashboard!$H$31,IF(J368&lt;=Dashboard!$I$31,"TIER 6","TIER 6"),"TIER 6")))))))</f>
        <v>TIER 1</v>
      </c>
      <c r="L368" s="14">
        <f>$J368*Dashboard!$J$37</f>
        <v>72096.437032211732</v>
      </c>
      <c r="M368" s="14">
        <f>$J368*Dashboard!$J$38</f>
        <v>109586.58428896184</v>
      </c>
      <c r="N368" s="14">
        <f>$J368*Dashboard!$J$39</f>
        <v>432578.62219327042</v>
      </c>
      <c r="O368" s="14">
        <f>$J368*Dashboard!$J$40</f>
        <v>827667.09712979081</v>
      </c>
      <c r="P368" s="14">
        <f>H368*(1+Dashboard!$L$19)^(Dashboard!$K$36-2019)</f>
        <v>392512.59184544312</v>
      </c>
      <c r="Q368" s="14">
        <f>I368*(1+Dashboard!$L$20)^(Dashboard!$K$36-2019)</f>
        <v>1097835.0832345115</v>
      </c>
      <c r="R368" s="14">
        <f>J368*(1+Dashboard!$L$18)^(Dashboard!$K$36-2019)</f>
        <v>1515481.5979451269</v>
      </c>
      <c r="S368" s="1" t="str">
        <f>IF(R368&gt;Dashboard!$K$26,"Metro",IF(R368&gt;Dashboard!$J$26,IF(R368&lt;=Dashboard!$K$26,"TIER 1","TIER 6"),IF(R368&gt;Dashboard!$J$27,IF(R368&lt;=Dashboard!$K$27,"TIER 2","TIER 6"),IF(R368&gt;Dashboard!$J$28,IF(R368&lt;=Dashboard!$K$28,"TIER 3","TIER 6"),IF(R368&gt;Dashboard!$J$29,IF(R368&lt;=Dashboard!$K$29,"TIER 4","TIER 6"),IF(R368&gt;Dashboard!$J$30,IF(R368&lt;=Dashboard!$K$30,"TIER 5","TIER 6"),IF(R368&gt;Dashboard!$J$31,IF(R368&lt;=Dashboard!$K$31,"TIER 6","TIER 6"),"TIER 6")))))))</f>
        <v>TIER 1</v>
      </c>
      <c r="T368" s="14">
        <f>$R368*Dashboard!$K$37</f>
        <v>151548.1597945127</v>
      </c>
      <c r="U368" s="14">
        <f>$R368*Dashboard!$K$38</f>
        <v>227322.23969176903</v>
      </c>
      <c r="V368" s="14">
        <f>$R368*Dashboard!$K$39</f>
        <v>378870.39948628173</v>
      </c>
      <c r="W368" s="14">
        <f>$R368*Dashboard!$K$40</f>
        <v>757740.79897256347</v>
      </c>
    </row>
    <row r="369" spans="3:23" x14ac:dyDescent="0.55000000000000004">
      <c r="C369" s="1" t="s">
        <v>341</v>
      </c>
      <c r="D369" s="1" t="s">
        <v>350</v>
      </c>
      <c r="E369" s="14">
        <v>409137</v>
      </c>
      <c r="F369" s="14">
        <v>920535</v>
      </c>
      <c r="G369" s="14">
        <v>1329672</v>
      </c>
      <c r="H369" s="14">
        <f>E369*(1+Dashboard!$K$19)^(Dashboard!$J$36-2011)</f>
        <v>479369.20416512393</v>
      </c>
      <c r="I369" s="14">
        <f>F369*(1+Dashboard!$K$20)^(Dashboard!$J$36-2011)</f>
        <v>959833.64597768628</v>
      </c>
      <c r="J369" s="14">
        <f>G369*(1+Dashboard!$K$18)^(Dashboard!$J$36-2011)</f>
        <v>1439844.2414859007</v>
      </c>
      <c r="K369" s="1" t="str">
        <f>IF(J369&gt;Dashboard!$I$26,"Metro",IF(J369&gt;Dashboard!$H$26,IF(J369&lt;=Dashboard!$I$26,"TIER 1","TIER 6"),IF(J369&gt;Dashboard!$H$27,IF(J369&lt;=Dashboard!$I$27,"TIER 2","TIER 6"),IF(J369&gt;Dashboard!$H$28,IF(J369&lt;=Dashboard!$I$28,"TIER 3","TIER 6"),IF(J369&gt;Dashboard!$H$29,IF(J369&lt;=Dashboard!$I$29,"TIER 4","TIER 6"),IF(J369&gt;Dashboard!$H$30,IF(J369&lt;=Dashboard!$I$30,"TIER 5","TIER 6"),IF(J369&gt;Dashboard!$H$31,IF(J369&lt;=Dashboard!$I$31,"TIER 6","TIER 6"),"TIER 6")))))))</f>
        <v>TIER 1</v>
      </c>
      <c r="L369" s="14">
        <f>$J369*Dashboard!$J$37</f>
        <v>71992.212074295036</v>
      </c>
      <c r="M369" s="14">
        <f>$J369*Dashboard!$J$38</f>
        <v>109428.16235292846</v>
      </c>
      <c r="N369" s="14">
        <f>$J369*Dashboard!$J$39</f>
        <v>431953.27244577021</v>
      </c>
      <c r="O369" s="14">
        <f>$J369*Dashboard!$J$40</f>
        <v>826470.59461290715</v>
      </c>
      <c r="P369" s="14">
        <f>H369*(1+Dashboard!$L$19)^(Dashboard!$K$36-2019)</f>
        <v>529262.33596397482</v>
      </c>
      <c r="Q369" s="14">
        <f>I369*(1+Dashboard!$L$20)^(Dashboard!$K$36-2019)</f>
        <v>982905.2126932859</v>
      </c>
      <c r="R369" s="14">
        <f>J369*(1+Dashboard!$L$18)^(Dashboard!$K$36-2019)</f>
        <v>1513290.7683802929</v>
      </c>
      <c r="S369" s="1" t="str">
        <f>IF(R369&gt;Dashboard!$K$26,"Metro",IF(R369&gt;Dashboard!$J$26,IF(R369&lt;=Dashboard!$K$26,"TIER 1","TIER 6"),IF(R369&gt;Dashboard!$J$27,IF(R369&lt;=Dashboard!$K$27,"TIER 2","TIER 6"),IF(R369&gt;Dashboard!$J$28,IF(R369&lt;=Dashboard!$K$28,"TIER 3","TIER 6"),IF(R369&gt;Dashboard!$J$29,IF(R369&lt;=Dashboard!$K$29,"TIER 4","TIER 6"),IF(R369&gt;Dashboard!$J$30,IF(R369&lt;=Dashboard!$K$30,"TIER 5","TIER 6"),IF(R369&gt;Dashboard!$J$31,IF(R369&lt;=Dashboard!$K$31,"TIER 6","TIER 6"),"TIER 6")))))))</f>
        <v>TIER 1</v>
      </c>
      <c r="T369" s="14">
        <f>$R369*Dashboard!$K$37</f>
        <v>151329.07683802929</v>
      </c>
      <c r="U369" s="14">
        <f>$R369*Dashboard!$K$38</f>
        <v>226993.61525704394</v>
      </c>
      <c r="V369" s="14">
        <f>$R369*Dashboard!$K$39</f>
        <v>378322.69209507323</v>
      </c>
      <c r="W369" s="14">
        <f>$R369*Dashboard!$K$40</f>
        <v>756645.38419014646</v>
      </c>
    </row>
    <row r="370" spans="3:23" x14ac:dyDescent="0.55000000000000004">
      <c r="C370" s="1" t="s">
        <v>269</v>
      </c>
      <c r="D370" s="1" t="s">
        <v>292</v>
      </c>
      <c r="E370" s="14">
        <v>264743</v>
      </c>
      <c r="F370" s="14">
        <v>1063186</v>
      </c>
      <c r="G370" s="14">
        <v>1327929</v>
      </c>
      <c r="H370" s="14">
        <f>E370*(1+Dashboard!$K$19)^(Dashboard!$J$36-2011)</f>
        <v>310188.61950468278</v>
      </c>
      <c r="I370" s="14">
        <f>F370*(1+Dashboard!$K$20)^(Dashboard!$J$36-2011)</f>
        <v>1108574.57319106</v>
      </c>
      <c r="J370" s="14">
        <f>G370*(1+Dashboard!$K$18)^(Dashboard!$J$36-2011)</f>
        <v>1437956.8222479909</v>
      </c>
      <c r="K370" s="1" t="str">
        <f>IF(J370&gt;Dashboard!$I$26,"Metro",IF(J370&gt;Dashboard!$H$26,IF(J370&lt;=Dashboard!$I$26,"TIER 1","TIER 6"),IF(J370&gt;Dashboard!$H$27,IF(J370&lt;=Dashboard!$I$27,"TIER 2","TIER 6"),IF(J370&gt;Dashboard!$H$28,IF(J370&lt;=Dashboard!$I$28,"TIER 3","TIER 6"),IF(J370&gt;Dashboard!$H$29,IF(J370&lt;=Dashboard!$I$29,"TIER 4","TIER 6"),IF(J370&gt;Dashboard!$H$30,IF(J370&lt;=Dashboard!$I$30,"TIER 5","TIER 6"),IF(J370&gt;Dashboard!$H$31,IF(J370&lt;=Dashboard!$I$31,"TIER 6","TIER 6"),"TIER 6")))))))</f>
        <v>TIER 1</v>
      </c>
      <c r="L370" s="14">
        <f>$J370*Dashboard!$J$37</f>
        <v>71897.841112399547</v>
      </c>
      <c r="M370" s="14">
        <f>$J370*Dashboard!$J$38</f>
        <v>109284.7184908473</v>
      </c>
      <c r="N370" s="14">
        <f>$J370*Dashboard!$J$39</f>
        <v>431387.04667439725</v>
      </c>
      <c r="O370" s="14">
        <f>$J370*Dashboard!$J$40</f>
        <v>825387.21597034682</v>
      </c>
      <c r="P370" s="14">
        <f>H370*(1+Dashboard!$L$19)^(Dashboard!$K$36-2019)</f>
        <v>342473.30016622937</v>
      </c>
      <c r="Q370" s="14">
        <f>I370*(1+Dashboard!$L$20)^(Dashboard!$K$36-2019)</f>
        <v>1135221.4326044354</v>
      </c>
      <c r="R370" s="14">
        <f>J370*(1+Dashboard!$L$18)^(Dashboard!$K$36-2019)</f>
        <v>1511307.0717924975</v>
      </c>
      <c r="S370" s="1" t="str">
        <f>IF(R370&gt;Dashboard!$K$26,"Metro",IF(R370&gt;Dashboard!$J$26,IF(R370&lt;=Dashboard!$K$26,"TIER 1","TIER 6"),IF(R370&gt;Dashboard!$J$27,IF(R370&lt;=Dashboard!$K$27,"TIER 2","TIER 6"),IF(R370&gt;Dashboard!$J$28,IF(R370&lt;=Dashboard!$K$28,"TIER 3","TIER 6"),IF(R370&gt;Dashboard!$J$29,IF(R370&lt;=Dashboard!$K$29,"TIER 4","TIER 6"),IF(R370&gt;Dashboard!$J$30,IF(R370&lt;=Dashboard!$K$30,"TIER 5","TIER 6"),IF(R370&gt;Dashboard!$J$31,IF(R370&lt;=Dashboard!$K$31,"TIER 6","TIER 6"),"TIER 6")))))))</f>
        <v>TIER 1</v>
      </c>
      <c r="T370" s="14">
        <f>$R370*Dashboard!$K$37</f>
        <v>151130.70717924976</v>
      </c>
      <c r="U370" s="14">
        <f>$R370*Dashboard!$K$38</f>
        <v>226696.06076887462</v>
      </c>
      <c r="V370" s="14">
        <f>$R370*Dashboard!$K$39</f>
        <v>377826.76794812438</v>
      </c>
      <c r="W370" s="14">
        <f>$R370*Dashboard!$K$40</f>
        <v>755653.53589624877</v>
      </c>
    </row>
    <row r="371" spans="3:23" x14ac:dyDescent="0.55000000000000004">
      <c r="C371" s="1" t="s">
        <v>269</v>
      </c>
      <c r="D371" s="1" t="s">
        <v>178</v>
      </c>
      <c r="E371" s="14">
        <v>243730</v>
      </c>
      <c r="F371" s="14">
        <v>1082605</v>
      </c>
      <c r="G371" s="14">
        <v>1326335</v>
      </c>
      <c r="H371" s="14">
        <f>E371*(1+Dashboard!$K$19)^(Dashboard!$J$36-2011)</f>
        <v>285568.54093168216</v>
      </c>
      <c r="I371" s="14">
        <f>F371*(1+Dashboard!$K$20)^(Dashboard!$J$36-2011)</f>
        <v>1128822.5915404337</v>
      </c>
      <c r="J371" s="14">
        <f>G371*(1+Dashboard!$K$18)^(Dashboard!$J$36-2011)</f>
        <v>1436230.7486592198</v>
      </c>
      <c r="K371" s="1" t="str">
        <f>IF(J371&gt;Dashboard!$I$26,"Metro",IF(J371&gt;Dashboard!$H$26,IF(J371&lt;=Dashboard!$I$26,"TIER 1","TIER 6"),IF(J371&gt;Dashboard!$H$27,IF(J371&lt;=Dashboard!$I$27,"TIER 2","TIER 6"),IF(J371&gt;Dashboard!$H$28,IF(J371&lt;=Dashboard!$I$28,"TIER 3","TIER 6"),IF(J371&gt;Dashboard!$H$29,IF(J371&lt;=Dashboard!$I$29,"TIER 4","TIER 6"),IF(J371&gt;Dashboard!$H$30,IF(J371&lt;=Dashboard!$I$30,"TIER 5","TIER 6"),IF(J371&gt;Dashboard!$H$31,IF(J371&lt;=Dashboard!$I$31,"TIER 6","TIER 6"),"TIER 6")))))))</f>
        <v>TIER 1</v>
      </c>
      <c r="L371" s="14">
        <f>$J371*Dashboard!$J$37</f>
        <v>71811.537432960991</v>
      </c>
      <c r="M371" s="14">
        <f>$J371*Dashboard!$J$38</f>
        <v>109153.53689810071</v>
      </c>
      <c r="N371" s="14">
        <f>$J371*Dashboard!$J$39</f>
        <v>430869.22459776595</v>
      </c>
      <c r="O371" s="14">
        <f>$J371*Dashboard!$J$40</f>
        <v>824396.44973039231</v>
      </c>
      <c r="P371" s="14">
        <f>H371*(1+Dashboard!$L$19)^(Dashboard!$K$36-2019)</f>
        <v>315290.74404050375</v>
      </c>
      <c r="Q371" s="14">
        <f>I371*(1+Dashboard!$L$20)^(Dashboard!$K$36-2019)</f>
        <v>1155956.1535279104</v>
      </c>
      <c r="R371" s="14">
        <f>J371*(1+Dashboard!$L$18)^(Dashboard!$K$36-2019)</f>
        <v>1509492.9511034871</v>
      </c>
      <c r="S371" s="1" t="str">
        <f>IF(R371&gt;Dashboard!$K$26,"Metro",IF(R371&gt;Dashboard!$J$26,IF(R371&lt;=Dashboard!$K$26,"TIER 1","TIER 6"),IF(R371&gt;Dashboard!$J$27,IF(R371&lt;=Dashboard!$K$27,"TIER 2","TIER 6"),IF(R371&gt;Dashboard!$J$28,IF(R371&lt;=Dashboard!$K$28,"TIER 3","TIER 6"),IF(R371&gt;Dashboard!$J$29,IF(R371&lt;=Dashboard!$K$29,"TIER 4","TIER 6"),IF(R371&gt;Dashboard!$J$30,IF(R371&lt;=Dashboard!$K$30,"TIER 5","TIER 6"),IF(R371&gt;Dashboard!$J$31,IF(R371&lt;=Dashboard!$K$31,"TIER 6","TIER 6"),"TIER 6")))))))</f>
        <v>TIER 1</v>
      </c>
      <c r="T371" s="14">
        <f>$R371*Dashboard!$K$37</f>
        <v>150949.2951103487</v>
      </c>
      <c r="U371" s="14">
        <f>$R371*Dashboard!$K$38</f>
        <v>226423.94266552306</v>
      </c>
      <c r="V371" s="14">
        <f>$R371*Dashboard!$K$39</f>
        <v>377373.23777587176</v>
      </c>
      <c r="W371" s="14">
        <f>$R371*Dashboard!$K$40</f>
        <v>754746.47555174353</v>
      </c>
    </row>
    <row r="372" spans="3:23" x14ac:dyDescent="0.55000000000000004">
      <c r="C372" s="1" t="s">
        <v>396</v>
      </c>
      <c r="D372" s="1" t="s">
        <v>400</v>
      </c>
      <c r="E372" s="14">
        <v>69670</v>
      </c>
      <c r="F372" s="14">
        <v>1253114</v>
      </c>
      <c r="G372" s="14">
        <v>1322784</v>
      </c>
      <c r="H372" s="14">
        <f>E372*(1+Dashboard!$K$19)^(Dashboard!$J$36-2011)</f>
        <v>81629.509074427842</v>
      </c>
      <c r="I372" s="14">
        <f>F372*(1+Dashboard!$K$20)^(Dashboard!$J$36-2011)</f>
        <v>1306610.8072432687</v>
      </c>
      <c r="J372" s="14">
        <f>G372*(1+Dashboard!$K$18)^(Dashboard!$J$36-2011)</f>
        <v>1432385.5244975344</v>
      </c>
      <c r="K372" s="1" t="str">
        <f>IF(J372&gt;Dashboard!$I$26,"Metro",IF(J372&gt;Dashboard!$H$26,IF(J372&lt;=Dashboard!$I$26,"TIER 1","TIER 6"),IF(J372&gt;Dashboard!$H$27,IF(J372&lt;=Dashboard!$I$27,"TIER 2","TIER 6"),IF(J372&gt;Dashboard!$H$28,IF(J372&lt;=Dashboard!$I$28,"TIER 3","TIER 6"),IF(J372&gt;Dashboard!$H$29,IF(J372&lt;=Dashboard!$I$29,"TIER 4","TIER 6"),IF(J372&gt;Dashboard!$H$30,IF(J372&lt;=Dashboard!$I$30,"TIER 5","TIER 6"),IF(J372&gt;Dashboard!$H$31,IF(J372&lt;=Dashboard!$I$31,"TIER 6","TIER 6"),"TIER 6")))))))</f>
        <v>TIER 1</v>
      </c>
      <c r="L372" s="14">
        <f>$J372*Dashboard!$J$37</f>
        <v>71619.276224876725</v>
      </c>
      <c r="M372" s="14">
        <f>$J372*Dashboard!$J$38</f>
        <v>108861.29986181261</v>
      </c>
      <c r="N372" s="14">
        <f>$J372*Dashboard!$J$39</f>
        <v>429715.65734926029</v>
      </c>
      <c r="O372" s="14">
        <f>$J372*Dashboard!$J$40</f>
        <v>822189.29106158484</v>
      </c>
      <c r="P372" s="14">
        <f>H372*(1+Dashboard!$L$19)^(Dashboard!$K$36-2019)</f>
        <v>90125.573943715979</v>
      </c>
      <c r="Q372" s="14">
        <f>I372*(1+Dashboard!$L$20)^(Dashboard!$K$36-2019)</f>
        <v>1338017.8729748833</v>
      </c>
      <c r="R372" s="14">
        <f>J372*(1+Dashboard!$L$18)^(Dashboard!$K$36-2019)</f>
        <v>1505451.5818646683</v>
      </c>
      <c r="S372" s="1" t="str">
        <f>IF(R372&gt;Dashboard!$K$26,"Metro",IF(R372&gt;Dashboard!$J$26,IF(R372&lt;=Dashboard!$K$26,"TIER 1","TIER 6"),IF(R372&gt;Dashboard!$J$27,IF(R372&lt;=Dashboard!$K$27,"TIER 2","TIER 6"),IF(R372&gt;Dashboard!$J$28,IF(R372&lt;=Dashboard!$K$28,"TIER 3","TIER 6"),IF(R372&gt;Dashboard!$J$29,IF(R372&lt;=Dashboard!$K$29,"TIER 4","TIER 6"),IF(R372&gt;Dashboard!$J$30,IF(R372&lt;=Dashboard!$K$30,"TIER 5","TIER 6"),IF(R372&gt;Dashboard!$J$31,IF(R372&lt;=Dashboard!$K$31,"TIER 6","TIER 6"),"TIER 6")))))))</f>
        <v>TIER 1</v>
      </c>
      <c r="T372" s="14">
        <f>$R372*Dashboard!$K$37</f>
        <v>150545.15818646684</v>
      </c>
      <c r="U372" s="14">
        <f>$R372*Dashboard!$K$38</f>
        <v>225817.73727970023</v>
      </c>
      <c r="V372" s="14">
        <f>$R372*Dashboard!$K$39</f>
        <v>376362.89546616707</v>
      </c>
      <c r="W372" s="14">
        <f>$R372*Dashboard!$K$40</f>
        <v>752725.79093233414</v>
      </c>
    </row>
    <row r="373" spans="3:23" x14ac:dyDescent="0.55000000000000004">
      <c r="C373" s="1" t="s">
        <v>469</v>
      </c>
      <c r="D373" s="1" t="s">
        <v>202</v>
      </c>
      <c r="E373" s="14">
        <v>225930</v>
      </c>
      <c r="F373" s="14">
        <v>1096577</v>
      </c>
      <c r="G373" s="14">
        <v>1322507</v>
      </c>
      <c r="H373" s="14">
        <f>E373*(1+Dashboard!$K$19)^(Dashboard!$J$36-2011)</f>
        <v>264713.00394984183</v>
      </c>
      <c r="I373" s="14">
        <f>F373*(1+Dashboard!$K$20)^(Dashboard!$J$36-2011)</f>
        <v>1143391.0715021952</v>
      </c>
      <c r="J373" s="14">
        <f>G373*(1+Dashboard!$K$18)^(Dashboard!$J$36-2011)</f>
        <v>1432085.5731900756</v>
      </c>
      <c r="K373" s="1" t="str">
        <f>IF(J373&gt;Dashboard!$I$26,"Metro",IF(J373&gt;Dashboard!$H$26,IF(J373&lt;=Dashboard!$I$26,"TIER 1","TIER 6"),IF(J373&gt;Dashboard!$H$27,IF(J373&lt;=Dashboard!$I$27,"TIER 2","TIER 6"),IF(J373&gt;Dashboard!$H$28,IF(J373&lt;=Dashboard!$I$28,"TIER 3","TIER 6"),IF(J373&gt;Dashboard!$H$29,IF(J373&lt;=Dashboard!$I$29,"TIER 4","TIER 6"),IF(J373&gt;Dashboard!$H$30,IF(J373&lt;=Dashboard!$I$30,"TIER 5","TIER 6"),IF(J373&gt;Dashboard!$H$31,IF(J373&lt;=Dashboard!$I$31,"TIER 6","TIER 6"),"TIER 6")))))))</f>
        <v>TIER 1</v>
      </c>
      <c r="L373" s="14">
        <f>$J373*Dashboard!$J$37</f>
        <v>71604.278659503776</v>
      </c>
      <c r="M373" s="14">
        <f>$J373*Dashboard!$J$38</f>
        <v>108838.50356244574</v>
      </c>
      <c r="N373" s="14">
        <f>$J373*Dashboard!$J$39</f>
        <v>429625.67195702269</v>
      </c>
      <c r="O373" s="14">
        <f>$J373*Dashboard!$J$40</f>
        <v>822017.11901110352</v>
      </c>
      <c r="P373" s="14">
        <f>H373*(1+Dashboard!$L$19)^(Dashboard!$K$36-2019)</f>
        <v>292264.54601842613</v>
      </c>
      <c r="Q373" s="14">
        <f>I373*(1+Dashboard!$L$20)^(Dashboard!$K$36-2019)</f>
        <v>1170874.8167311023</v>
      </c>
      <c r="R373" s="14">
        <f>J373*(1+Dashboard!$L$18)^(Dashboard!$K$36-2019)</f>
        <v>1505136.3300259884</v>
      </c>
      <c r="S373" s="1" t="str">
        <f>IF(R373&gt;Dashboard!$K$26,"Metro",IF(R373&gt;Dashboard!$J$26,IF(R373&lt;=Dashboard!$K$26,"TIER 1","TIER 6"),IF(R373&gt;Dashboard!$J$27,IF(R373&lt;=Dashboard!$K$27,"TIER 2","TIER 6"),IF(R373&gt;Dashboard!$J$28,IF(R373&lt;=Dashboard!$K$28,"TIER 3","TIER 6"),IF(R373&gt;Dashboard!$J$29,IF(R373&lt;=Dashboard!$K$29,"TIER 4","TIER 6"),IF(R373&gt;Dashboard!$J$30,IF(R373&lt;=Dashboard!$K$30,"TIER 5","TIER 6"),IF(R373&gt;Dashboard!$J$31,IF(R373&lt;=Dashboard!$K$31,"TIER 6","TIER 6"),"TIER 6")))))))</f>
        <v>TIER 1</v>
      </c>
      <c r="T373" s="14">
        <f>$R373*Dashboard!$K$37</f>
        <v>150513.63300259886</v>
      </c>
      <c r="U373" s="14">
        <f>$R373*Dashboard!$K$38</f>
        <v>225770.44950389824</v>
      </c>
      <c r="V373" s="14">
        <f>$R373*Dashboard!$K$39</f>
        <v>376284.0825064971</v>
      </c>
      <c r="W373" s="14">
        <f>$R373*Dashboard!$K$40</f>
        <v>752568.1650129942</v>
      </c>
    </row>
    <row r="374" spans="3:23" x14ac:dyDescent="0.55000000000000004">
      <c r="C374" s="1" t="s">
        <v>396</v>
      </c>
      <c r="D374" s="1" t="s">
        <v>399</v>
      </c>
      <c r="E374" s="14">
        <v>90178</v>
      </c>
      <c r="F374" s="14">
        <v>1231264</v>
      </c>
      <c r="G374" s="14">
        <v>1321442</v>
      </c>
      <c r="H374" s="14">
        <f>E374*(1+Dashboard!$K$19)^(Dashboard!$J$36-2011)</f>
        <v>105657.8996600223</v>
      </c>
      <c r="I374" s="14">
        <f>F374*(1+Dashboard!$K$20)^(Dashboard!$J$36-2011)</f>
        <v>1283828.0068450086</v>
      </c>
      <c r="J374" s="14">
        <f>G374*(1+Dashboard!$K$18)^(Dashboard!$J$36-2011)</f>
        <v>1430932.3307985817</v>
      </c>
      <c r="K374" s="1" t="str">
        <f>IF(J374&gt;Dashboard!$I$26,"Metro",IF(J374&gt;Dashboard!$H$26,IF(J374&lt;=Dashboard!$I$26,"TIER 1","TIER 6"),IF(J374&gt;Dashboard!$H$27,IF(J374&lt;=Dashboard!$I$27,"TIER 2","TIER 6"),IF(J374&gt;Dashboard!$H$28,IF(J374&lt;=Dashboard!$I$28,"TIER 3","TIER 6"),IF(J374&gt;Dashboard!$H$29,IF(J374&lt;=Dashboard!$I$29,"TIER 4","TIER 6"),IF(J374&gt;Dashboard!$H$30,IF(J374&lt;=Dashboard!$I$30,"TIER 5","TIER 6"),IF(J374&gt;Dashboard!$H$31,IF(J374&lt;=Dashboard!$I$31,"TIER 6","TIER 6"),"TIER 6")))))))</f>
        <v>TIER 1</v>
      </c>
      <c r="L374" s="14">
        <f>$J374*Dashboard!$J$37</f>
        <v>71546.616539929091</v>
      </c>
      <c r="M374" s="14">
        <f>$J374*Dashboard!$J$38</f>
        <v>108750.85714069221</v>
      </c>
      <c r="N374" s="14">
        <f>$J374*Dashboard!$J$39</f>
        <v>429279.69923957449</v>
      </c>
      <c r="O374" s="14">
        <f>$J374*Dashboard!$J$40</f>
        <v>821355.15787838597</v>
      </c>
      <c r="P374" s="14">
        <f>H374*(1+Dashboard!$L$19)^(Dashboard!$K$36-2019)</f>
        <v>116654.85872106244</v>
      </c>
      <c r="Q374" s="14">
        <f>I374*(1+Dashboard!$L$20)^(Dashboard!$K$36-2019)</f>
        <v>1314687.4413266047</v>
      </c>
      <c r="R374" s="14">
        <f>J374*(1+Dashboard!$L$18)^(Dashboard!$K$36-2019)</f>
        <v>1503924.260682327</v>
      </c>
      <c r="S374" s="1" t="str">
        <f>IF(R374&gt;Dashboard!$K$26,"Metro",IF(R374&gt;Dashboard!$J$26,IF(R374&lt;=Dashboard!$K$26,"TIER 1","TIER 6"),IF(R374&gt;Dashboard!$J$27,IF(R374&lt;=Dashboard!$K$27,"TIER 2","TIER 6"),IF(R374&gt;Dashboard!$J$28,IF(R374&lt;=Dashboard!$K$28,"TIER 3","TIER 6"),IF(R374&gt;Dashboard!$J$29,IF(R374&lt;=Dashboard!$K$29,"TIER 4","TIER 6"),IF(R374&gt;Dashboard!$J$30,IF(R374&lt;=Dashboard!$K$30,"TIER 5","TIER 6"),IF(R374&gt;Dashboard!$J$31,IF(R374&lt;=Dashboard!$K$31,"TIER 6","TIER 6"),"TIER 6")))))))</f>
        <v>TIER 1</v>
      </c>
      <c r="T374" s="14">
        <f>$R374*Dashboard!$K$37</f>
        <v>150392.42606823271</v>
      </c>
      <c r="U374" s="14">
        <f>$R374*Dashboard!$K$38</f>
        <v>225588.63910234903</v>
      </c>
      <c r="V374" s="14">
        <f>$R374*Dashboard!$K$39</f>
        <v>375981.06517058174</v>
      </c>
      <c r="W374" s="14">
        <f>$R374*Dashboard!$K$40</f>
        <v>751962.13034116349</v>
      </c>
    </row>
    <row r="375" spans="3:23" x14ac:dyDescent="0.55000000000000004">
      <c r="C375" s="1" t="s">
        <v>396</v>
      </c>
      <c r="D375" s="1" t="s">
        <v>401</v>
      </c>
      <c r="E375" s="14">
        <v>64419</v>
      </c>
      <c r="F375" s="14">
        <v>1249132</v>
      </c>
      <c r="G375" s="14">
        <v>1313551</v>
      </c>
      <c r="H375" s="14">
        <f>E375*(1+Dashboard!$K$19)^(Dashboard!$J$36-2011)</f>
        <v>75477.125664784937</v>
      </c>
      <c r="I375" s="14">
        <f>F375*(1+Dashboard!$K$20)^(Dashboard!$J$36-2011)</f>
        <v>1302458.8113079886</v>
      </c>
      <c r="J375" s="14">
        <f>G375*(1+Dashboard!$K$18)^(Dashboard!$J$36-2011)</f>
        <v>1422387.5085344703</v>
      </c>
      <c r="K375" s="1" t="str">
        <f>IF(J375&gt;Dashboard!$I$26,"Metro",IF(J375&gt;Dashboard!$H$26,IF(J375&lt;=Dashboard!$I$26,"TIER 1","TIER 6"),IF(J375&gt;Dashboard!$H$27,IF(J375&lt;=Dashboard!$I$27,"TIER 2","TIER 6"),IF(J375&gt;Dashboard!$H$28,IF(J375&lt;=Dashboard!$I$28,"TIER 3","TIER 6"),IF(J375&gt;Dashboard!$H$29,IF(J375&lt;=Dashboard!$I$29,"TIER 4","TIER 6"),IF(J375&gt;Dashboard!$H$30,IF(J375&lt;=Dashboard!$I$30,"TIER 5","TIER 6"),IF(J375&gt;Dashboard!$H$31,IF(J375&lt;=Dashboard!$I$31,"TIER 6","TIER 6"),"TIER 6")))))))</f>
        <v>TIER 1</v>
      </c>
      <c r="L375" s="14">
        <f>$J375*Dashboard!$J$37</f>
        <v>71119.37542672352</v>
      </c>
      <c r="M375" s="14">
        <f>$J375*Dashboard!$J$38</f>
        <v>108101.45064861975</v>
      </c>
      <c r="N375" s="14">
        <f>$J375*Dashboard!$J$39</f>
        <v>426716.25256034109</v>
      </c>
      <c r="O375" s="14">
        <f>$J375*Dashboard!$J$40</f>
        <v>816450.42989878613</v>
      </c>
      <c r="P375" s="14">
        <f>H375*(1+Dashboard!$L$19)^(Dashboard!$K$36-2019)</f>
        <v>83332.845527203084</v>
      </c>
      <c r="Q375" s="14">
        <f>I375*(1+Dashboard!$L$20)^(Dashboard!$K$36-2019)</f>
        <v>1333766.0753170599</v>
      </c>
      <c r="R375" s="14">
        <f>J375*(1+Dashboard!$L$18)^(Dashboard!$K$36-2019)</f>
        <v>1494943.5666064278</v>
      </c>
      <c r="S375" s="1" t="str">
        <f>IF(R375&gt;Dashboard!$K$26,"Metro",IF(R375&gt;Dashboard!$J$26,IF(R375&lt;=Dashboard!$K$26,"TIER 1","TIER 6"),IF(R375&gt;Dashboard!$J$27,IF(R375&lt;=Dashboard!$K$27,"TIER 2","TIER 6"),IF(R375&gt;Dashboard!$J$28,IF(R375&lt;=Dashboard!$K$28,"TIER 3","TIER 6"),IF(R375&gt;Dashboard!$J$29,IF(R375&lt;=Dashboard!$K$29,"TIER 4","TIER 6"),IF(R375&gt;Dashboard!$J$30,IF(R375&lt;=Dashboard!$K$30,"TIER 5","TIER 6"),IF(R375&gt;Dashboard!$J$31,IF(R375&lt;=Dashboard!$K$31,"TIER 6","TIER 6"),"TIER 6")))))))</f>
        <v>TIER 1</v>
      </c>
      <c r="T375" s="14">
        <f>$R375*Dashboard!$K$37</f>
        <v>149494.35666064278</v>
      </c>
      <c r="U375" s="14">
        <f>$R375*Dashboard!$K$38</f>
        <v>224241.53499096417</v>
      </c>
      <c r="V375" s="14">
        <f>$R375*Dashboard!$K$39</f>
        <v>373735.89165160694</v>
      </c>
      <c r="W375" s="14">
        <f>$R375*Dashboard!$K$40</f>
        <v>747471.78330321389</v>
      </c>
    </row>
    <row r="376" spans="3:23" x14ac:dyDescent="0.55000000000000004">
      <c r="C376" s="1" t="s">
        <v>443</v>
      </c>
      <c r="D376" s="1" t="s">
        <v>227</v>
      </c>
      <c r="E376" s="14">
        <v>248462</v>
      </c>
      <c r="F376" s="14">
        <v>1062870</v>
      </c>
      <c r="G376" s="14">
        <v>1311332</v>
      </c>
      <c r="H376" s="14">
        <f>E376*(1+Dashboard!$K$19)^(Dashboard!$J$36-2011)</f>
        <v>291112.83312258491</v>
      </c>
      <c r="I376" s="14">
        <f>F376*(1+Dashboard!$K$20)^(Dashboard!$J$36-2011)</f>
        <v>1108245.0828054375</v>
      </c>
      <c r="J376" s="14">
        <f>G376*(1+Dashboard!$K$18)^(Dashboard!$J$36-2011)</f>
        <v>1419984.6495046818</v>
      </c>
      <c r="K376" s="1" t="str">
        <f>IF(J376&gt;Dashboard!$I$26,"Metro",IF(J376&gt;Dashboard!$H$26,IF(J376&lt;=Dashboard!$I$26,"TIER 1","TIER 6"),IF(J376&gt;Dashboard!$H$27,IF(J376&lt;=Dashboard!$I$27,"TIER 2","TIER 6"),IF(J376&gt;Dashboard!$H$28,IF(J376&lt;=Dashboard!$I$28,"TIER 3","TIER 6"),IF(J376&gt;Dashboard!$H$29,IF(J376&lt;=Dashboard!$I$29,"TIER 4","TIER 6"),IF(J376&gt;Dashboard!$H$30,IF(J376&lt;=Dashboard!$I$30,"TIER 5","TIER 6"),IF(J376&gt;Dashboard!$H$31,IF(J376&lt;=Dashboard!$I$31,"TIER 6","TIER 6"),"TIER 6")))))))</f>
        <v>TIER 1</v>
      </c>
      <c r="L376" s="14">
        <f>$J376*Dashboard!$J$37</f>
        <v>70999.232475234094</v>
      </c>
      <c r="M376" s="14">
        <f>$J376*Dashboard!$J$38</f>
        <v>107918.83336235581</v>
      </c>
      <c r="N376" s="14">
        <f>$J376*Dashboard!$J$39</f>
        <v>425995.39485140453</v>
      </c>
      <c r="O376" s="14">
        <f>$J376*Dashboard!$J$40</f>
        <v>815071.18881568743</v>
      </c>
      <c r="P376" s="14">
        <f>H376*(1+Dashboard!$L$19)^(Dashboard!$K$36-2019)</f>
        <v>321412.09061581112</v>
      </c>
      <c r="Q376" s="14">
        <f>I376*(1+Dashboard!$L$20)^(Dashboard!$K$36-2019)</f>
        <v>1134884.0222428401</v>
      </c>
      <c r="R376" s="14">
        <f>J376*(1+Dashboard!$L$18)^(Dashboard!$K$36-2019)</f>
        <v>1492418.1376171464</v>
      </c>
      <c r="S376" s="1" t="str">
        <f>IF(R376&gt;Dashboard!$K$26,"Metro",IF(R376&gt;Dashboard!$J$26,IF(R376&lt;=Dashboard!$K$26,"TIER 1","TIER 6"),IF(R376&gt;Dashboard!$J$27,IF(R376&lt;=Dashboard!$K$27,"TIER 2","TIER 6"),IF(R376&gt;Dashboard!$J$28,IF(R376&lt;=Dashboard!$K$28,"TIER 3","TIER 6"),IF(R376&gt;Dashboard!$J$29,IF(R376&lt;=Dashboard!$K$29,"TIER 4","TIER 6"),IF(R376&gt;Dashboard!$J$30,IF(R376&lt;=Dashboard!$K$30,"TIER 5","TIER 6"),IF(R376&gt;Dashboard!$J$31,IF(R376&lt;=Dashboard!$K$31,"TIER 6","TIER 6"),"TIER 6")))))))</f>
        <v>TIER 1</v>
      </c>
      <c r="T376" s="14">
        <f>$R376*Dashboard!$K$37</f>
        <v>149241.81376171464</v>
      </c>
      <c r="U376" s="14">
        <f>$R376*Dashboard!$K$38</f>
        <v>223862.72064257195</v>
      </c>
      <c r="V376" s="14">
        <f>$R376*Dashboard!$K$39</f>
        <v>373104.53440428659</v>
      </c>
      <c r="W376" s="14">
        <f>$R376*Dashboard!$K$40</f>
        <v>746209.06880857318</v>
      </c>
    </row>
    <row r="377" spans="3:23" x14ac:dyDescent="0.55000000000000004">
      <c r="C377" s="1" t="s">
        <v>443</v>
      </c>
      <c r="D377" s="1" t="s">
        <v>455</v>
      </c>
      <c r="E377" s="14">
        <v>259436</v>
      </c>
      <c r="F377" s="14">
        <v>1050625</v>
      </c>
      <c r="G377" s="14">
        <v>1310061</v>
      </c>
      <c r="H377" s="14">
        <f>E377*(1+Dashboard!$K$19)^(Dashboard!$J$36-2011)</f>
        <v>303970.62316970376</v>
      </c>
      <c r="I377" s="14">
        <f>F377*(1+Dashboard!$K$20)^(Dashboard!$J$36-2011)</f>
        <v>1095477.3303625681</v>
      </c>
      <c r="J377" s="14">
        <f>G377*(1+Dashboard!$K$18)^(Dashboard!$J$36-2011)</f>
        <v>1418608.3386318283</v>
      </c>
      <c r="K377" s="1" t="str">
        <f>IF(J377&gt;Dashboard!$I$26,"Metro",IF(J377&gt;Dashboard!$H$26,IF(J377&lt;=Dashboard!$I$26,"TIER 1","TIER 6"),IF(J377&gt;Dashboard!$H$27,IF(J377&lt;=Dashboard!$I$27,"TIER 2","TIER 6"),IF(J377&gt;Dashboard!$H$28,IF(J377&lt;=Dashboard!$I$28,"TIER 3","TIER 6"),IF(J377&gt;Dashboard!$H$29,IF(J377&lt;=Dashboard!$I$29,"TIER 4","TIER 6"),IF(J377&gt;Dashboard!$H$30,IF(J377&lt;=Dashboard!$I$30,"TIER 5","TIER 6"),IF(J377&gt;Dashboard!$H$31,IF(J377&lt;=Dashboard!$I$31,"TIER 6","TIER 6"),"TIER 6")))))))</f>
        <v>TIER 1</v>
      </c>
      <c r="L377" s="14">
        <f>$J377*Dashboard!$J$37</f>
        <v>70930.416931591419</v>
      </c>
      <c r="M377" s="14">
        <f>$J377*Dashboard!$J$38</f>
        <v>107814.23373601896</v>
      </c>
      <c r="N377" s="14">
        <f>$J377*Dashboard!$J$39</f>
        <v>425582.50158954848</v>
      </c>
      <c r="O377" s="14">
        <f>$J377*Dashboard!$J$40</f>
        <v>814281.18637466955</v>
      </c>
      <c r="P377" s="14">
        <f>H377*(1+Dashboard!$L$19)^(Dashboard!$K$36-2019)</f>
        <v>335608.12977841106</v>
      </c>
      <c r="Q377" s="14">
        <f>I377*(1+Dashboard!$L$20)^(Dashboard!$K$36-2019)</f>
        <v>1121809.3707310243</v>
      </c>
      <c r="R377" s="14">
        <f>J377*(1+Dashboard!$L$18)^(Dashboard!$K$36-2019)</f>
        <v>1490971.6210577155</v>
      </c>
      <c r="S377" s="1" t="str">
        <f>IF(R377&gt;Dashboard!$K$26,"Metro",IF(R377&gt;Dashboard!$J$26,IF(R377&lt;=Dashboard!$K$26,"TIER 1","TIER 6"),IF(R377&gt;Dashboard!$J$27,IF(R377&lt;=Dashboard!$K$27,"TIER 2","TIER 6"),IF(R377&gt;Dashboard!$J$28,IF(R377&lt;=Dashboard!$K$28,"TIER 3","TIER 6"),IF(R377&gt;Dashboard!$J$29,IF(R377&lt;=Dashboard!$K$29,"TIER 4","TIER 6"),IF(R377&gt;Dashboard!$J$30,IF(R377&lt;=Dashboard!$K$30,"TIER 5","TIER 6"),IF(R377&gt;Dashboard!$J$31,IF(R377&lt;=Dashboard!$K$31,"TIER 6","TIER 6"),"TIER 6")))))))</f>
        <v>TIER 1</v>
      </c>
      <c r="T377" s="14">
        <f>$R377*Dashboard!$K$37</f>
        <v>149097.16210577157</v>
      </c>
      <c r="U377" s="14">
        <f>$R377*Dashboard!$K$38</f>
        <v>223645.74315865731</v>
      </c>
      <c r="V377" s="14">
        <f>$R377*Dashboard!$K$39</f>
        <v>372742.90526442887</v>
      </c>
      <c r="W377" s="14">
        <f>$R377*Dashboard!$K$40</f>
        <v>745485.81052885775</v>
      </c>
    </row>
    <row r="378" spans="3:23" x14ac:dyDescent="0.55000000000000004">
      <c r="C378" s="1" t="s">
        <v>432</v>
      </c>
      <c r="D378" s="1" t="s">
        <v>436</v>
      </c>
      <c r="E378" s="14">
        <v>509047</v>
      </c>
      <c r="F378" s="14">
        <v>798328</v>
      </c>
      <c r="G378" s="14">
        <v>1307375</v>
      </c>
      <c r="H378" s="14">
        <f>E378*(1+Dashboard!$K$19)^(Dashboard!$J$36-2011)</f>
        <v>596429.69292106025</v>
      </c>
      <c r="I378" s="14">
        <f>F378*(1+Dashboard!$K$20)^(Dashboard!$J$36-2011)</f>
        <v>832409.49548477167</v>
      </c>
      <c r="J378" s="14">
        <f>G378*(1+Dashboard!$K$18)^(Dashboard!$J$36-2011)</f>
        <v>1415699.7855205114</v>
      </c>
      <c r="K378" s="1" t="str">
        <f>IF(J378&gt;Dashboard!$I$26,"Metro",IF(J378&gt;Dashboard!$H$26,IF(J378&lt;=Dashboard!$I$26,"TIER 1","TIER 6"),IF(J378&gt;Dashboard!$H$27,IF(J378&lt;=Dashboard!$I$27,"TIER 2","TIER 6"),IF(J378&gt;Dashboard!$H$28,IF(J378&lt;=Dashboard!$I$28,"TIER 3","TIER 6"),IF(J378&gt;Dashboard!$H$29,IF(J378&lt;=Dashboard!$I$29,"TIER 4","TIER 6"),IF(J378&gt;Dashboard!$H$30,IF(J378&lt;=Dashboard!$I$30,"TIER 5","TIER 6"),IF(J378&gt;Dashboard!$H$31,IF(J378&lt;=Dashboard!$I$31,"TIER 6","TIER 6"),"TIER 6")))))))</f>
        <v>TIER 1</v>
      </c>
      <c r="L378" s="14">
        <f>$J378*Dashboard!$J$37</f>
        <v>70784.989276025575</v>
      </c>
      <c r="M378" s="14">
        <f>$J378*Dashboard!$J$38</f>
        <v>107593.18369955887</v>
      </c>
      <c r="N378" s="14">
        <f>$J378*Dashboard!$J$39</f>
        <v>424709.93565615342</v>
      </c>
      <c r="O378" s="14">
        <f>$J378*Dashboard!$J$40</f>
        <v>812611.67688877368</v>
      </c>
      <c r="P378" s="14">
        <f>H378*(1+Dashboard!$L$19)^(Dashboard!$K$36-2019)</f>
        <v>658506.57441261353</v>
      </c>
      <c r="Q378" s="14">
        <f>I378*(1+Dashboard!$L$20)^(Dashboard!$K$36-2019)</f>
        <v>852418.1618721782</v>
      </c>
      <c r="R378" s="14">
        <f>J378*(1+Dashboard!$L$18)^(Dashboard!$K$36-2019)</f>
        <v>1487914.7025064719</v>
      </c>
      <c r="S378" s="1" t="str">
        <f>IF(R378&gt;Dashboard!$K$26,"Metro",IF(R378&gt;Dashboard!$J$26,IF(R378&lt;=Dashboard!$K$26,"TIER 1","TIER 6"),IF(R378&gt;Dashboard!$J$27,IF(R378&lt;=Dashboard!$K$27,"TIER 2","TIER 6"),IF(R378&gt;Dashboard!$J$28,IF(R378&lt;=Dashboard!$K$28,"TIER 3","TIER 6"),IF(R378&gt;Dashboard!$J$29,IF(R378&lt;=Dashboard!$K$29,"TIER 4","TIER 6"),IF(R378&gt;Dashboard!$J$30,IF(R378&lt;=Dashboard!$K$30,"TIER 5","TIER 6"),IF(R378&gt;Dashboard!$J$31,IF(R378&lt;=Dashboard!$K$31,"TIER 6","TIER 6"),"TIER 6")))))))</f>
        <v>TIER 1</v>
      </c>
      <c r="T378" s="14">
        <f>$R378*Dashboard!$K$37</f>
        <v>148791.47025064719</v>
      </c>
      <c r="U378" s="14">
        <f>$R378*Dashboard!$K$38</f>
        <v>223187.20537597078</v>
      </c>
      <c r="V378" s="14">
        <f>$R378*Dashboard!$K$39</f>
        <v>371978.67562661797</v>
      </c>
      <c r="W378" s="14">
        <f>$R378*Dashboard!$K$40</f>
        <v>743957.35125323595</v>
      </c>
    </row>
    <row r="379" spans="3:23" x14ac:dyDescent="0.55000000000000004">
      <c r="C379" s="1" t="s">
        <v>611</v>
      </c>
      <c r="D379" s="1" t="s">
        <v>615</v>
      </c>
      <c r="E379" s="14">
        <v>275025</v>
      </c>
      <c r="F379" s="14">
        <v>1028023</v>
      </c>
      <c r="G379" s="14">
        <v>1303048</v>
      </c>
      <c r="H379" s="14">
        <f>E379*(1+Dashboard!$K$19)^(Dashboard!$J$36-2011)</f>
        <v>322235.62126014807</v>
      </c>
      <c r="I379" s="14">
        <f>F379*(1+Dashboard!$K$20)^(Dashboard!$J$36-2011)</f>
        <v>1071910.4262618141</v>
      </c>
      <c r="J379" s="14">
        <f>G379*(1+Dashboard!$K$18)^(Dashboard!$J$36-2011)</f>
        <v>1411014.2645552587</v>
      </c>
      <c r="K379" s="1" t="str">
        <f>IF(J379&gt;Dashboard!$I$26,"Metro",IF(J379&gt;Dashboard!$H$26,IF(J379&lt;=Dashboard!$I$26,"TIER 1","TIER 6"),IF(J379&gt;Dashboard!$H$27,IF(J379&lt;=Dashboard!$I$27,"TIER 2","TIER 6"),IF(J379&gt;Dashboard!$H$28,IF(J379&lt;=Dashboard!$I$28,"TIER 3","TIER 6"),IF(J379&gt;Dashboard!$H$29,IF(J379&lt;=Dashboard!$I$29,"TIER 4","TIER 6"),IF(J379&gt;Dashboard!$H$30,IF(J379&lt;=Dashboard!$I$30,"TIER 5","TIER 6"),IF(J379&gt;Dashboard!$H$31,IF(J379&lt;=Dashboard!$I$31,"TIER 6","TIER 6"),"TIER 6")))))))</f>
        <v>TIER 1</v>
      </c>
      <c r="L379" s="14">
        <f>$J379*Dashboard!$J$37</f>
        <v>70550.713227762943</v>
      </c>
      <c r="M379" s="14">
        <f>$J379*Dashboard!$J$38</f>
        <v>107237.08410619966</v>
      </c>
      <c r="N379" s="14">
        <f>$J379*Dashboard!$J$39</f>
        <v>423304.27936657757</v>
      </c>
      <c r="O379" s="14">
        <f>$J379*Dashboard!$J$40</f>
        <v>809922.18785471853</v>
      </c>
      <c r="P379" s="14">
        <f>H379*(1+Dashboard!$L$19)^(Dashboard!$K$36-2019)</f>
        <v>355774.16354055528</v>
      </c>
      <c r="Q379" s="14">
        <f>I379*(1+Dashboard!$L$20)^(Dashboard!$K$36-2019)</f>
        <v>1097675.9878424937</v>
      </c>
      <c r="R379" s="14">
        <f>J379*(1+Dashboard!$L$18)^(Dashboard!$K$36-2019)</f>
        <v>1482990.172882037</v>
      </c>
      <c r="S379" s="1" t="str">
        <f>IF(R379&gt;Dashboard!$K$26,"Metro",IF(R379&gt;Dashboard!$J$26,IF(R379&lt;=Dashboard!$K$26,"TIER 1","TIER 6"),IF(R379&gt;Dashboard!$J$27,IF(R379&lt;=Dashboard!$K$27,"TIER 2","TIER 6"),IF(R379&gt;Dashboard!$J$28,IF(R379&lt;=Dashboard!$K$28,"TIER 3","TIER 6"),IF(R379&gt;Dashboard!$J$29,IF(R379&lt;=Dashboard!$K$29,"TIER 4","TIER 6"),IF(R379&gt;Dashboard!$J$30,IF(R379&lt;=Dashboard!$K$30,"TIER 5","TIER 6"),IF(R379&gt;Dashboard!$J$31,IF(R379&lt;=Dashboard!$K$31,"TIER 6","TIER 6"),"TIER 6")))))))</f>
        <v>TIER 1</v>
      </c>
      <c r="T379" s="14">
        <f>$R379*Dashboard!$K$37</f>
        <v>148299.0172882037</v>
      </c>
      <c r="U379" s="14">
        <f>$R379*Dashboard!$K$38</f>
        <v>222448.52593230555</v>
      </c>
      <c r="V379" s="14">
        <f>$R379*Dashboard!$K$39</f>
        <v>370747.54322050925</v>
      </c>
      <c r="W379" s="14">
        <f>$R379*Dashboard!$K$40</f>
        <v>741495.0864410185</v>
      </c>
    </row>
    <row r="380" spans="3:23" x14ac:dyDescent="0.55000000000000004">
      <c r="C380" s="1" t="s">
        <v>469</v>
      </c>
      <c r="D380" s="1" t="s">
        <v>229</v>
      </c>
      <c r="E380" s="14">
        <v>423300</v>
      </c>
      <c r="F380" s="14">
        <v>877474</v>
      </c>
      <c r="G380" s="14">
        <v>1300774</v>
      </c>
      <c r="H380" s="14">
        <f>E380*(1+Dashboard!$K$19)^(Dashboard!$J$36-2011)</f>
        <v>495963.415978259</v>
      </c>
      <c r="I380" s="14">
        <f>F380*(1+Dashboard!$K$20)^(Dashboard!$J$36-2011)</f>
        <v>914934.32479006692</v>
      </c>
      <c r="J380" s="14">
        <f>G380*(1+Dashboard!$K$18)^(Dashboard!$J$36-2011)</f>
        <v>1408551.8484066604</v>
      </c>
      <c r="K380" s="1" t="str">
        <f>IF(J380&gt;Dashboard!$I$26,"Metro",IF(J380&gt;Dashboard!$H$26,IF(J380&lt;=Dashboard!$I$26,"TIER 1","TIER 6"),IF(J380&gt;Dashboard!$H$27,IF(J380&lt;=Dashboard!$I$27,"TIER 2","TIER 6"),IF(J380&gt;Dashboard!$H$28,IF(J380&lt;=Dashboard!$I$28,"TIER 3","TIER 6"),IF(J380&gt;Dashboard!$H$29,IF(J380&lt;=Dashboard!$I$29,"TIER 4","TIER 6"),IF(J380&gt;Dashboard!$H$30,IF(J380&lt;=Dashboard!$I$30,"TIER 5","TIER 6"),IF(J380&gt;Dashboard!$H$31,IF(J380&lt;=Dashboard!$I$31,"TIER 6","TIER 6"),"TIER 6")))))))</f>
        <v>TIER 1</v>
      </c>
      <c r="L380" s="14">
        <f>$J380*Dashboard!$J$37</f>
        <v>70427.592420333021</v>
      </c>
      <c r="M380" s="14">
        <f>$J380*Dashboard!$J$38</f>
        <v>107049.94047890618</v>
      </c>
      <c r="N380" s="14">
        <f>$J380*Dashboard!$J$39</f>
        <v>422565.5545219981</v>
      </c>
      <c r="O380" s="14">
        <f>$J380*Dashboard!$J$40</f>
        <v>808508.76098542311</v>
      </c>
      <c r="P380" s="14">
        <f>H380*(1+Dashboard!$L$19)^(Dashboard!$K$36-2019)</f>
        <v>547583.68667109194</v>
      </c>
      <c r="Q380" s="14">
        <f>I380*(1+Dashboard!$L$20)^(Dashboard!$K$36-2019)</f>
        <v>936926.64440008078</v>
      </c>
      <c r="R380" s="14">
        <f>J380*(1+Dashboard!$L$18)^(Dashboard!$K$36-2019)</f>
        <v>1480402.1487623316</v>
      </c>
      <c r="S380" s="1" t="str">
        <f>IF(R380&gt;Dashboard!$K$26,"Metro",IF(R380&gt;Dashboard!$J$26,IF(R380&lt;=Dashboard!$K$26,"TIER 1","TIER 6"),IF(R380&gt;Dashboard!$J$27,IF(R380&lt;=Dashboard!$K$27,"TIER 2","TIER 6"),IF(R380&gt;Dashboard!$J$28,IF(R380&lt;=Dashboard!$K$28,"TIER 3","TIER 6"),IF(R380&gt;Dashboard!$J$29,IF(R380&lt;=Dashboard!$K$29,"TIER 4","TIER 6"),IF(R380&gt;Dashboard!$J$30,IF(R380&lt;=Dashboard!$K$30,"TIER 5","TIER 6"),IF(R380&gt;Dashboard!$J$31,IF(R380&lt;=Dashboard!$K$31,"TIER 6","TIER 6"),"TIER 6")))))))</f>
        <v>TIER 1</v>
      </c>
      <c r="T380" s="14">
        <f>$R380*Dashboard!$K$37</f>
        <v>148040.21487623316</v>
      </c>
      <c r="U380" s="14">
        <f>$R380*Dashboard!$K$38</f>
        <v>222060.32231434973</v>
      </c>
      <c r="V380" s="14">
        <f>$R380*Dashboard!$K$39</f>
        <v>370100.53719058289</v>
      </c>
      <c r="W380" s="14">
        <f>$R380*Dashboard!$K$40</f>
        <v>740201.07438116579</v>
      </c>
    </row>
    <row r="381" spans="3:23" x14ac:dyDescent="0.55000000000000004">
      <c r="C381" s="1" t="s">
        <v>358</v>
      </c>
      <c r="D381" s="1" t="s">
        <v>154</v>
      </c>
      <c r="E381" s="14">
        <v>319248</v>
      </c>
      <c r="F381" s="14">
        <v>975941</v>
      </c>
      <c r="G381" s="14">
        <v>1295189</v>
      </c>
      <c r="H381" s="14">
        <f>E381*(1+Dashboard!$K$19)^(Dashboard!$J$36-2011)</f>
        <v>374049.91406621126</v>
      </c>
      <c r="I381" s="14">
        <f>F381*(1+Dashboard!$K$20)^(Dashboard!$J$36-2011)</f>
        <v>1017604.9887175491</v>
      </c>
      <c r="J381" s="14">
        <f>G381*(1+Dashboard!$K$18)^(Dashboard!$J$36-2011)</f>
        <v>1402504.0937057277</v>
      </c>
      <c r="K381" s="1" t="str">
        <f>IF(J381&gt;Dashboard!$I$26,"Metro",IF(J381&gt;Dashboard!$H$26,IF(J381&lt;=Dashboard!$I$26,"TIER 1","TIER 6"),IF(J381&gt;Dashboard!$H$27,IF(J381&lt;=Dashboard!$I$27,"TIER 2","TIER 6"),IF(J381&gt;Dashboard!$H$28,IF(J381&lt;=Dashboard!$I$28,"TIER 3","TIER 6"),IF(J381&gt;Dashboard!$H$29,IF(J381&lt;=Dashboard!$I$29,"TIER 4","TIER 6"),IF(J381&gt;Dashboard!$H$30,IF(J381&lt;=Dashboard!$I$30,"TIER 5","TIER 6"),IF(J381&gt;Dashboard!$H$31,IF(J381&lt;=Dashboard!$I$31,"TIER 6","TIER 6"),"TIER 6")))))))</f>
        <v>TIER 1</v>
      </c>
      <c r="L381" s="14">
        <f>$J381*Dashboard!$J$37</f>
        <v>70125.204685286386</v>
      </c>
      <c r="M381" s="14">
        <f>$J381*Dashboard!$J$38</f>
        <v>106590.3111216353</v>
      </c>
      <c r="N381" s="14">
        <f>$J381*Dashboard!$J$39</f>
        <v>420751.22811171832</v>
      </c>
      <c r="O381" s="14">
        <f>$J381*Dashboard!$J$40</f>
        <v>805037.34978708776</v>
      </c>
      <c r="P381" s="14">
        <f>H381*(1+Dashboard!$L$19)^(Dashboard!$K$36-2019)</f>
        <v>412981.32955911354</v>
      </c>
      <c r="Q381" s="14">
        <f>I381*(1+Dashboard!$L$20)^(Dashboard!$K$36-2019)</f>
        <v>1042065.2079291913</v>
      </c>
      <c r="R381" s="14">
        <f>J381*(1+Dashboard!$L$18)^(Dashboard!$K$36-2019)</f>
        <v>1474045.8977911118</v>
      </c>
      <c r="S381" s="1" t="str">
        <f>IF(R381&gt;Dashboard!$K$26,"Metro",IF(R381&gt;Dashboard!$J$26,IF(R381&lt;=Dashboard!$K$26,"TIER 1","TIER 6"),IF(R381&gt;Dashboard!$J$27,IF(R381&lt;=Dashboard!$K$27,"TIER 2","TIER 6"),IF(R381&gt;Dashboard!$J$28,IF(R381&lt;=Dashboard!$K$28,"TIER 3","TIER 6"),IF(R381&gt;Dashboard!$J$29,IF(R381&lt;=Dashboard!$K$29,"TIER 4","TIER 6"),IF(R381&gt;Dashboard!$J$30,IF(R381&lt;=Dashboard!$K$30,"TIER 5","TIER 6"),IF(R381&gt;Dashboard!$J$31,IF(R381&lt;=Dashboard!$K$31,"TIER 6","TIER 6"),"TIER 6")))))))</f>
        <v>TIER 1</v>
      </c>
      <c r="T381" s="14">
        <f>$R381*Dashboard!$K$37</f>
        <v>147404.58977911118</v>
      </c>
      <c r="U381" s="14">
        <f>$R381*Dashboard!$K$38</f>
        <v>221106.88466866678</v>
      </c>
      <c r="V381" s="14">
        <f>$R381*Dashboard!$K$39</f>
        <v>368511.47444777796</v>
      </c>
      <c r="W381" s="14">
        <f>$R381*Dashboard!$K$40</f>
        <v>737022.94889555592</v>
      </c>
    </row>
    <row r="382" spans="3:23" x14ac:dyDescent="0.55000000000000004">
      <c r="C382" s="1" t="s">
        <v>443</v>
      </c>
      <c r="D382" s="1" t="s">
        <v>454</v>
      </c>
      <c r="E382" s="14">
        <v>263543</v>
      </c>
      <c r="F382" s="14">
        <v>1028499</v>
      </c>
      <c r="G382" s="14">
        <v>1292042</v>
      </c>
      <c r="H382" s="14">
        <f>E382*(1+Dashboard!$K$19)^(Dashboard!$J$36-2011)</f>
        <v>308782.62824748008</v>
      </c>
      <c r="I382" s="14">
        <f>F382*(1+Dashboard!$K$20)^(Dashboard!$J$36-2011)</f>
        <v>1072406.7472224352</v>
      </c>
      <c r="J382" s="14">
        <f>G382*(1+Dashboard!$K$18)^(Dashboard!$J$36-2011)</f>
        <v>1399096.3436531161</v>
      </c>
      <c r="K382" s="1" t="str">
        <f>IF(J382&gt;Dashboard!$I$26,"Metro",IF(J382&gt;Dashboard!$H$26,IF(J382&lt;=Dashboard!$I$26,"TIER 1","TIER 6"),IF(J382&gt;Dashboard!$H$27,IF(J382&lt;=Dashboard!$I$27,"TIER 2","TIER 6"),IF(J382&gt;Dashboard!$H$28,IF(J382&lt;=Dashboard!$I$28,"TIER 3","TIER 6"),IF(J382&gt;Dashboard!$H$29,IF(J382&lt;=Dashboard!$I$29,"TIER 4","TIER 6"),IF(J382&gt;Dashboard!$H$30,IF(J382&lt;=Dashboard!$I$30,"TIER 5","TIER 6"),IF(J382&gt;Dashboard!$H$31,IF(J382&lt;=Dashboard!$I$31,"TIER 6","TIER 6"),"TIER 6")))))))</f>
        <v>TIER 1</v>
      </c>
      <c r="L382" s="14">
        <f>$J382*Dashboard!$J$37</f>
        <v>69954.81718265581</v>
      </c>
      <c r="M382" s="14">
        <f>$J382*Dashboard!$J$38</f>
        <v>106331.32211763682</v>
      </c>
      <c r="N382" s="14">
        <f>$J382*Dashboard!$J$39</f>
        <v>419728.90309593483</v>
      </c>
      <c r="O382" s="14">
        <f>$J382*Dashboard!$J$40</f>
        <v>803081.30125688878</v>
      </c>
      <c r="P382" s="14">
        <f>H382*(1+Dashboard!$L$19)^(Dashboard!$K$36-2019)</f>
        <v>340920.97220968484</v>
      </c>
      <c r="Q382" s="14">
        <f>I382*(1+Dashboard!$L$20)^(Dashboard!$K$36-2019)</f>
        <v>1098184.2388935043</v>
      </c>
      <c r="R382" s="14">
        <f>J382*(1+Dashboard!$L$18)^(Dashboard!$K$36-2019)</f>
        <v>1470464.3182375883</v>
      </c>
      <c r="S382" s="1" t="str">
        <f>IF(R382&gt;Dashboard!$K$26,"Metro",IF(R382&gt;Dashboard!$J$26,IF(R382&lt;=Dashboard!$K$26,"TIER 1","TIER 6"),IF(R382&gt;Dashboard!$J$27,IF(R382&lt;=Dashboard!$K$27,"TIER 2","TIER 6"),IF(R382&gt;Dashboard!$J$28,IF(R382&lt;=Dashboard!$K$28,"TIER 3","TIER 6"),IF(R382&gt;Dashboard!$J$29,IF(R382&lt;=Dashboard!$K$29,"TIER 4","TIER 6"),IF(R382&gt;Dashboard!$J$30,IF(R382&lt;=Dashboard!$K$30,"TIER 5","TIER 6"),IF(R382&gt;Dashboard!$J$31,IF(R382&lt;=Dashboard!$K$31,"TIER 6","TIER 6"),"TIER 6")))))))</f>
        <v>TIER 1</v>
      </c>
      <c r="T382" s="14">
        <f>$R382*Dashboard!$K$37</f>
        <v>147046.43182375884</v>
      </c>
      <c r="U382" s="14">
        <f>$R382*Dashboard!$K$38</f>
        <v>220569.64773563822</v>
      </c>
      <c r="V382" s="14">
        <f>$R382*Dashboard!$K$39</f>
        <v>367616.07955939707</v>
      </c>
      <c r="W382" s="14">
        <f>$R382*Dashboard!$K$40</f>
        <v>735232.15911879414</v>
      </c>
    </row>
    <row r="383" spans="3:23" x14ac:dyDescent="0.55000000000000004">
      <c r="C383" s="1" t="s">
        <v>528</v>
      </c>
      <c r="D383" s="1" t="s">
        <v>529</v>
      </c>
      <c r="E383" s="14">
        <v>206546</v>
      </c>
      <c r="F383" s="14">
        <v>1067275</v>
      </c>
      <c r="G383" s="14">
        <v>1273821</v>
      </c>
      <c r="H383" s="14">
        <f>E383*(1+Dashboard!$K$19)^(Dashboard!$J$36-2011)</f>
        <v>242001.55850849394</v>
      </c>
      <c r="I383" s="14">
        <f>F383*(1+Dashboard!$K$20)^(Dashboard!$J$36-2011)</f>
        <v>1112838.1370733704</v>
      </c>
      <c r="J383" s="14">
        <f>G383*(1+Dashboard!$K$18)^(Dashboard!$J$36-2011)</f>
        <v>1379365.6116198667</v>
      </c>
      <c r="K383" s="1" t="str">
        <f>IF(J383&gt;Dashboard!$I$26,"Metro",IF(J383&gt;Dashboard!$H$26,IF(J383&lt;=Dashboard!$I$26,"TIER 1","TIER 6"),IF(J383&gt;Dashboard!$H$27,IF(J383&lt;=Dashboard!$I$27,"TIER 2","TIER 6"),IF(J383&gt;Dashboard!$H$28,IF(J383&lt;=Dashboard!$I$28,"TIER 3","TIER 6"),IF(J383&gt;Dashboard!$H$29,IF(J383&lt;=Dashboard!$I$29,"TIER 4","TIER 6"),IF(J383&gt;Dashboard!$H$30,IF(J383&lt;=Dashboard!$I$30,"TIER 5","TIER 6"),IF(J383&gt;Dashboard!$H$31,IF(J383&lt;=Dashboard!$I$31,"TIER 6","TIER 6"),"TIER 6")))))))</f>
        <v>TIER 1</v>
      </c>
      <c r="L383" s="14">
        <f>$J383*Dashboard!$J$37</f>
        <v>68968.280580993334</v>
      </c>
      <c r="M383" s="14">
        <f>$J383*Dashboard!$J$38</f>
        <v>104831.78648310987</v>
      </c>
      <c r="N383" s="14">
        <f>$J383*Dashboard!$J$39</f>
        <v>413809.68348596001</v>
      </c>
      <c r="O383" s="14">
        <f>$J383*Dashboard!$J$40</f>
        <v>791755.86106980359</v>
      </c>
      <c r="P383" s="14">
        <f>H383*(1+Dashboard!$L$19)^(Dashboard!$K$36-2019)</f>
        <v>267189.27509370976</v>
      </c>
      <c r="Q383" s="14">
        <f>I383*(1+Dashboard!$L$20)^(Dashboard!$K$36-2019)</f>
        <v>1139587.4799733052</v>
      </c>
      <c r="R383" s="14">
        <f>J383*(1+Dashboard!$L$18)^(Dashboard!$K$36-2019)</f>
        <v>1449727.1205748131</v>
      </c>
      <c r="S383" s="1" t="str">
        <f>IF(R383&gt;Dashboard!$K$26,"Metro",IF(R383&gt;Dashboard!$J$26,IF(R383&lt;=Dashboard!$K$26,"TIER 1","TIER 6"),IF(R383&gt;Dashboard!$J$27,IF(R383&lt;=Dashboard!$K$27,"TIER 2","TIER 6"),IF(R383&gt;Dashboard!$J$28,IF(R383&lt;=Dashboard!$K$28,"TIER 3","TIER 6"),IF(R383&gt;Dashboard!$J$29,IF(R383&lt;=Dashboard!$K$29,"TIER 4","TIER 6"),IF(R383&gt;Dashboard!$J$30,IF(R383&lt;=Dashboard!$K$30,"TIER 5","TIER 6"),IF(R383&gt;Dashboard!$J$31,IF(R383&lt;=Dashboard!$K$31,"TIER 6","TIER 6"),"TIER 6")))))))</f>
        <v>TIER 1</v>
      </c>
      <c r="T383" s="14">
        <f>$R383*Dashboard!$K$37</f>
        <v>144972.71205748132</v>
      </c>
      <c r="U383" s="14">
        <f>$R383*Dashboard!$K$38</f>
        <v>217459.06808622196</v>
      </c>
      <c r="V383" s="14">
        <f>$R383*Dashboard!$K$39</f>
        <v>362431.78014370328</v>
      </c>
      <c r="W383" s="14">
        <f>$R383*Dashboard!$K$40</f>
        <v>724863.56028740655</v>
      </c>
    </row>
    <row r="384" spans="3:23" x14ac:dyDescent="0.55000000000000004">
      <c r="C384" s="1" t="s">
        <v>588</v>
      </c>
      <c r="D384" s="1" t="s">
        <v>602</v>
      </c>
      <c r="E384" s="14">
        <v>257795</v>
      </c>
      <c r="F384" s="14">
        <v>1006482</v>
      </c>
      <c r="G384" s="14">
        <v>1264277</v>
      </c>
      <c r="H384" s="14">
        <f>E384*(1+Dashboard!$K$19)^(Dashboard!$J$36-2011)</f>
        <v>302047.93012547906</v>
      </c>
      <c r="I384" s="14">
        <f>F384*(1+Dashboard!$K$20)^(Dashboard!$J$36-2011)</f>
        <v>1049449.8174115201</v>
      </c>
      <c r="J384" s="14">
        <f>G384*(1+Dashboard!$K$18)^(Dashboard!$J$36-2011)</f>
        <v>1369030.8272213524</v>
      </c>
      <c r="K384" s="1" t="str">
        <f>IF(J384&gt;Dashboard!$I$26,"Metro",IF(J384&gt;Dashboard!$H$26,IF(J384&lt;=Dashboard!$I$26,"TIER 1","TIER 6"),IF(J384&gt;Dashboard!$H$27,IF(J384&lt;=Dashboard!$I$27,"TIER 2","TIER 6"),IF(J384&gt;Dashboard!$H$28,IF(J384&lt;=Dashboard!$I$28,"TIER 3","TIER 6"),IF(J384&gt;Dashboard!$H$29,IF(J384&lt;=Dashboard!$I$29,"TIER 4","TIER 6"),IF(J384&gt;Dashboard!$H$30,IF(J384&lt;=Dashboard!$I$30,"TIER 5","TIER 6"),IF(J384&gt;Dashboard!$H$31,IF(J384&lt;=Dashboard!$I$31,"TIER 6","TIER 6"),"TIER 6")))))))</f>
        <v>TIER 1</v>
      </c>
      <c r="L384" s="14">
        <f>$J384*Dashboard!$J$37</f>
        <v>68451.541361067619</v>
      </c>
      <c r="M384" s="14">
        <f>$J384*Dashboard!$J$38</f>
        <v>104046.34286882277</v>
      </c>
      <c r="N384" s="14">
        <f>$J384*Dashboard!$J$39</f>
        <v>410709.24816640571</v>
      </c>
      <c r="O384" s="14">
        <f>$J384*Dashboard!$J$40</f>
        <v>785823.69482505636</v>
      </c>
      <c r="P384" s="14">
        <f>H384*(1+Dashboard!$L$19)^(Dashboard!$K$36-2019)</f>
        <v>333485.32129783643</v>
      </c>
      <c r="Q384" s="14">
        <f>I384*(1+Dashboard!$L$20)^(Dashboard!$K$36-2019)</f>
        <v>1074675.4922756481</v>
      </c>
      <c r="R384" s="14">
        <f>J384*(1+Dashboard!$L$18)^(Dashboard!$K$36-2019)</f>
        <v>1438865.1583063579</v>
      </c>
      <c r="S384" s="1" t="str">
        <f>IF(R384&gt;Dashboard!$K$26,"Metro",IF(R384&gt;Dashboard!$J$26,IF(R384&lt;=Dashboard!$K$26,"TIER 1","TIER 6"),IF(R384&gt;Dashboard!$J$27,IF(R384&lt;=Dashboard!$K$27,"TIER 2","TIER 6"),IF(R384&gt;Dashboard!$J$28,IF(R384&lt;=Dashboard!$K$28,"TIER 3","TIER 6"),IF(R384&gt;Dashboard!$J$29,IF(R384&lt;=Dashboard!$K$29,"TIER 4","TIER 6"),IF(R384&gt;Dashboard!$J$30,IF(R384&lt;=Dashboard!$K$30,"TIER 5","TIER 6"),IF(R384&gt;Dashboard!$J$31,IF(R384&lt;=Dashboard!$K$31,"TIER 6","TIER 6"),"TIER 6")))))))</f>
        <v>TIER 1</v>
      </c>
      <c r="T384" s="14">
        <f>$R384*Dashboard!$K$37</f>
        <v>143886.51583063579</v>
      </c>
      <c r="U384" s="14">
        <f>$R384*Dashboard!$K$38</f>
        <v>215829.77374595369</v>
      </c>
      <c r="V384" s="14">
        <f>$R384*Dashboard!$K$39</f>
        <v>359716.28957658948</v>
      </c>
      <c r="W384" s="14">
        <f>$R384*Dashboard!$K$40</f>
        <v>719432.57915317896</v>
      </c>
    </row>
    <row r="385" spans="3:23" x14ac:dyDescent="0.55000000000000004">
      <c r="C385" s="1" t="s">
        <v>443</v>
      </c>
      <c r="D385" s="1" t="s">
        <v>183</v>
      </c>
      <c r="E385" s="14">
        <v>250551</v>
      </c>
      <c r="F385" s="14">
        <v>1013668</v>
      </c>
      <c r="G385" s="14">
        <v>1264219</v>
      </c>
      <c r="H385" s="14">
        <f>E385*(1+Dashboard!$K$19)^(Dashboard!$J$36-2011)</f>
        <v>293560.42956949864</v>
      </c>
      <c r="I385" s="14">
        <f>F385*(1+Dashboard!$K$20)^(Dashboard!$J$36-2011)</f>
        <v>1056942.5956111492</v>
      </c>
      <c r="J385" s="14">
        <f>G385*(1+Dashboard!$K$18)^(Dashboard!$J$36-2011)</f>
        <v>1368968.0215324259</v>
      </c>
      <c r="K385" s="1" t="str">
        <f>IF(J385&gt;Dashboard!$I$26,"Metro",IF(J385&gt;Dashboard!$H$26,IF(J385&lt;=Dashboard!$I$26,"TIER 1","TIER 6"),IF(J385&gt;Dashboard!$H$27,IF(J385&lt;=Dashboard!$I$27,"TIER 2","TIER 6"),IF(J385&gt;Dashboard!$H$28,IF(J385&lt;=Dashboard!$I$28,"TIER 3","TIER 6"),IF(J385&gt;Dashboard!$H$29,IF(J385&lt;=Dashboard!$I$29,"TIER 4","TIER 6"),IF(J385&gt;Dashboard!$H$30,IF(J385&lt;=Dashboard!$I$30,"TIER 5","TIER 6"),IF(J385&gt;Dashboard!$H$31,IF(J385&lt;=Dashboard!$I$31,"TIER 6","TIER 6"),"TIER 6")))))))</f>
        <v>TIER 1</v>
      </c>
      <c r="L385" s="14">
        <f>$J385*Dashboard!$J$37</f>
        <v>68448.401076621303</v>
      </c>
      <c r="M385" s="14">
        <f>$J385*Dashboard!$J$38</f>
        <v>104041.56963646437</v>
      </c>
      <c r="N385" s="14">
        <f>$J385*Dashboard!$J$39</f>
        <v>410690.40645972773</v>
      </c>
      <c r="O385" s="14">
        <f>$J385*Dashboard!$J$40</f>
        <v>785787.6443596126</v>
      </c>
      <c r="P385" s="14">
        <f>H385*(1+Dashboard!$L$19)^(Dashboard!$K$36-2019)</f>
        <v>324114.43486682908</v>
      </c>
      <c r="Q385" s="14">
        <f>I385*(1+Dashboard!$L$20)^(Dashboard!$K$36-2019)</f>
        <v>1082348.3747390134</v>
      </c>
      <c r="R385" s="14">
        <f>J385*(1+Dashboard!$L$18)^(Dashboard!$K$36-2019)</f>
        <v>1438799.1488960928</v>
      </c>
      <c r="S385" s="1" t="str">
        <f>IF(R385&gt;Dashboard!$K$26,"Metro",IF(R385&gt;Dashboard!$J$26,IF(R385&lt;=Dashboard!$K$26,"TIER 1","TIER 6"),IF(R385&gt;Dashboard!$J$27,IF(R385&lt;=Dashboard!$K$27,"TIER 2","TIER 6"),IF(R385&gt;Dashboard!$J$28,IF(R385&lt;=Dashboard!$K$28,"TIER 3","TIER 6"),IF(R385&gt;Dashboard!$J$29,IF(R385&lt;=Dashboard!$K$29,"TIER 4","TIER 6"),IF(R385&gt;Dashboard!$J$30,IF(R385&lt;=Dashboard!$K$30,"TIER 5","TIER 6"),IF(R385&gt;Dashboard!$J$31,IF(R385&lt;=Dashboard!$K$31,"TIER 6","TIER 6"),"TIER 6")))))))</f>
        <v>TIER 1</v>
      </c>
      <c r="T385" s="14">
        <f>$R385*Dashboard!$K$37</f>
        <v>143879.9148896093</v>
      </c>
      <c r="U385" s="14">
        <f>$R385*Dashboard!$K$38</f>
        <v>215819.8723344139</v>
      </c>
      <c r="V385" s="14">
        <f>$R385*Dashboard!$K$39</f>
        <v>359699.7872240232</v>
      </c>
      <c r="W385" s="14">
        <f>$R385*Dashboard!$K$40</f>
        <v>719399.57444804639</v>
      </c>
    </row>
    <row r="386" spans="3:23" x14ac:dyDescent="0.55000000000000004">
      <c r="C386" s="1" t="s">
        <v>417</v>
      </c>
      <c r="D386" s="1" t="s">
        <v>422</v>
      </c>
      <c r="E386" s="14">
        <v>281119</v>
      </c>
      <c r="F386" s="14">
        <v>973985</v>
      </c>
      <c r="G386" s="14">
        <v>1255104</v>
      </c>
      <c r="H386" s="14">
        <f>E386*(1+Dashboard!$K$19)^(Dashboard!$J$36-2011)</f>
        <v>329375.71352797589</v>
      </c>
      <c r="I386" s="14">
        <f>F386*(1+Dashboard!$K$20)^(Dashboard!$J$36-2011)</f>
        <v>1015565.4849381901</v>
      </c>
      <c r="J386" s="14">
        <f>G386*(1+Dashboard!$K$18)^(Dashboard!$J$36-2011)</f>
        <v>1359097.7826606261</v>
      </c>
      <c r="K386" s="1" t="str">
        <f>IF(J386&gt;Dashboard!$I$26,"Metro",IF(J386&gt;Dashboard!$H$26,IF(J386&lt;=Dashboard!$I$26,"TIER 1","TIER 6"),IF(J386&gt;Dashboard!$H$27,IF(J386&lt;=Dashboard!$I$27,"TIER 2","TIER 6"),IF(J386&gt;Dashboard!$H$28,IF(J386&lt;=Dashboard!$I$28,"TIER 3","TIER 6"),IF(J386&gt;Dashboard!$H$29,IF(J386&lt;=Dashboard!$I$29,"TIER 4","TIER 6"),IF(J386&gt;Dashboard!$H$30,IF(J386&lt;=Dashboard!$I$30,"TIER 5","TIER 6"),IF(J386&gt;Dashboard!$H$31,IF(J386&lt;=Dashboard!$I$31,"TIER 6","TIER 6"),"TIER 6")))))))</f>
        <v>TIER 1</v>
      </c>
      <c r="L386" s="14">
        <f>$J386*Dashboard!$J$37</f>
        <v>67954.889133031305</v>
      </c>
      <c r="M386" s="14">
        <f>$J386*Dashboard!$J$38</f>
        <v>103291.43148220758</v>
      </c>
      <c r="N386" s="14">
        <f>$J386*Dashboard!$J$39</f>
        <v>407729.33479818783</v>
      </c>
      <c r="O386" s="14">
        <f>$J386*Dashboard!$J$40</f>
        <v>780122.12724719953</v>
      </c>
      <c r="P386" s="14">
        <f>H386*(1+Dashboard!$L$19)^(Dashboard!$K$36-2019)</f>
        <v>363657.40234654071</v>
      </c>
      <c r="Q386" s="14">
        <f>I386*(1+Dashboard!$L$20)^(Dashboard!$K$36-2019)</f>
        <v>1039976.6805010892</v>
      </c>
      <c r="R386" s="14">
        <f>J386*(1+Dashboard!$L$18)^(Dashboard!$K$36-2019)</f>
        <v>1428425.4286449435</v>
      </c>
      <c r="S386" s="1" t="str">
        <f>IF(R386&gt;Dashboard!$K$26,"Metro",IF(R386&gt;Dashboard!$J$26,IF(R386&lt;=Dashboard!$K$26,"TIER 1","TIER 6"),IF(R386&gt;Dashboard!$J$27,IF(R386&lt;=Dashboard!$K$27,"TIER 2","TIER 6"),IF(R386&gt;Dashboard!$J$28,IF(R386&lt;=Dashboard!$K$28,"TIER 3","TIER 6"),IF(R386&gt;Dashboard!$J$29,IF(R386&lt;=Dashboard!$K$29,"TIER 4","TIER 6"),IF(R386&gt;Dashboard!$J$30,IF(R386&lt;=Dashboard!$K$30,"TIER 5","TIER 6"),IF(R386&gt;Dashboard!$J$31,IF(R386&lt;=Dashboard!$K$31,"TIER 6","TIER 6"),"TIER 6")))))))</f>
        <v>TIER 1</v>
      </c>
      <c r="T386" s="14">
        <f>$R386*Dashboard!$K$37</f>
        <v>142842.54286449435</v>
      </c>
      <c r="U386" s="14">
        <f>$R386*Dashboard!$K$38</f>
        <v>214263.81429674153</v>
      </c>
      <c r="V386" s="14">
        <f>$R386*Dashboard!$K$39</f>
        <v>357106.35716123588</v>
      </c>
      <c r="W386" s="14">
        <f>$R386*Dashboard!$K$40</f>
        <v>714212.71432247176</v>
      </c>
    </row>
    <row r="387" spans="3:23" x14ac:dyDescent="0.55000000000000004">
      <c r="C387" s="1" t="s">
        <v>269</v>
      </c>
      <c r="D387" s="1" t="s">
        <v>284</v>
      </c>
      <c r="E387" s="14">
        <v>1037011</v>
      </c>
      <c r="F387" s="14">
        <v>216927</v>
      </c>
      <c r="G387" s="14">
        <v>1253938</v>
      </c>
      <c r="H387" s="14">
        <f>E387*(1+Dashboard!$K$19)^(Dashboard!$J$36-2011)</f>
        <v>1215023.6663525403</v>
      </c>
      <c r="I387" s="14">
        <f>F387*(1+Dashboard!$K$20)^(Dashboard!$J$36-2011)</f>
        <v>226187.85089214591</v>
      </c>
      <c r="J387" s="14">
        <f>G387*(1+Dashboard!$K$18)^(Dashboard!$J$36-2011)</f>
        <v>1357835.1717418637</v>
      </c>
      <c r="K387" s="1" t="str">
        <f>IF(J387&gt;Dashboard!$I$26,"Metro",IF(J387&gt;Dashboard!$H$26,IF(J387&lt;=Dashboard!$I$26,"TIER 1","TIER 6"),IF(J387&gt;Dashboard!$H$27,IF(J387&lt;=Dashboard!$I$27,"TIER 2","TIER 6"),IF(J387&gt;Dashboard!$H$28,IF(J387&lt;=Dashboard!$I$28,"TIER 3","TIER 6"),IF(J387&gt;Dashboard!$H$29,IF(J387&lt;=Dashboard!$I$29,"TIER 4","TIER 6"),IF(J387&gt;Dashboard!$H$30,IF(J387&lt;=Dashboard!$I$30,"TIER 5","TIER 6"),IF(J387&gt;Dashboard!$H$31,IF(J387&lt;=Dashboard!$I$31,"TIER 6","TIER 6"),"TIER 6")))))))</f>
        <v>TIER 1</v>
      </c>
      <c r="L387" s="14">
        <f>$J387*Dashboard!$J$37</f>
        <v>67891.758587093194</v>
      </c>
      <c r="M387" s="14">
        <f>$J387*Dashboard!$J$38</f>
        <v>103195.47305238164</v>
      </c>
      <c r="N387" s="14">
        <f>$J387*Dashboard!$J$39</f>
        <v>407350.55152255908</v>
      </c>
      <c r="O387" s="14">
        <f>$J387*Dashboard!$J$40</f>
        <v>779397.38857982983</v>
      </c>
      <c r="P387" s="14">
        <f>H387*(1+Dashboard!$L$19)^(Dashboard!$K$36-2019)</f>
        <v>1341484.3054535214</v>
      </c>
      <c r="Q387" s="14">
        <f>I387*(1+Dashboard!$L$20)^(Dashboard!$K$36-2019)</f>
        <v>231624.73895497338</v>
      </c>
      <c r="R387" s="14">
        <f>J387*(1+Dashboard!$L$18)^(Dashboard!$K$36-2019)</f>
        <v>1427098.4118799581</v>
      </c>
      <c r="S387" s="1" t="str">
        <f>IF(R387&gt;Dashboard!$K$26,"Metro",IF(R387&gt;Dashboard!$J$26,IF(R387&lt;=Dashboard!$K$26,"TIER 1","TIER 6"),IF(R387&gt;Dashboard!$J$27,IF(R387&lt;=Dashboard!$K$27,"TIER 2","TIER 6"),IF(R387&gt;Dashboard!$J$28,IF(R387&lt;=Dashboard!$K$28,"TIER 3","TIER 6"),IF(R387&gt;Dashboard!$J$29,IF(R387&lt;=Dashboard!$K$29,"TIER 4","TIER 6"),IF(R387&gt;Dashboard!$J$30,IF(R387&lt;=Dashboard!$K$30,"TIER 5","TIER 6"),IF(R387&gt;Dashboard!$J$31,IF(R387&lt;=Dashboard!$K$31,"TIER 6","TIER 6"),"TIER 6")))))))</f>
        <v>TIER 1</v>
      </c>
      <c r="T387" s="14">
        <f>$R387*Dashboard!$K$37</f>
        <v>142709.84118799583</v>
      </c>
      <c r="U387" s="14">
        <f>$R387*Dashboard!$K$38</f>
        <v>214064.7617819937</v>
      </c>
      <c r="V387" s="14">
        <f>$R387*Dashboard!$K$39</f>
        <v>356774.60296998953</v>
      </c>
      <c r="W387" s="14">
        <f>$R387*Dashboard!$K$40</f>
        <v>713549.20593997906</v>
      </c>
    </row>
    <row r="388" spans="3:23" x14ac:dyDescent="0.55000000000000004">
      <c r="C388" s="1" t="s">
        <v>588</v>
      </c>
      <c r="D388" s="1" t="s">
        <v>600</v>
      </c>
      <c r="E388" s="14">
        <v>670481</v>
      </c>
      <c r="F388" s="14">
        <v>575418</v>
      </c>
      <c r="G388" s="14">
        <v>1245899</v>
      </c>
      <c r="H388" s="14">
        <f>E388*(1+Dashboard!$K$19)^(Dashboard!$J$36-2011)</f>
        <v>785575.35343378002</v>
      </c>
      <c r="I388" s="14">
        <f>F388*(1+Dashboard!$K$20)^(Dashboard!$J$36-2011)</f>
        <v>599983.22377876809</v>
      </c>
      <c r="J388" s="14">
        <f>G388*(1+Dashboard!$K$18)^(Dashboard!$J$36-2011)</f>
        <v>1349130.0866853194</v>
      </c>
      <c r="K388" s="1" t="str">
        <f>IF(J388&gt;Dashboard!$I$26,"Metro",IF(J388&gt;Dashboard!$H$26,IF(J388&lt;=Dashboard!$I$26,"TIER 1","TIER 6"),IF(J388&gt;Dashboard!$H$27,IF(J388&lt;=Dashboard!$I$27,"TIER 2","TIER 6"),IF(J388&gt;Dashboard!$H$28,IF(J388&lt;=Dashboard!$I$28,"TIER 3","TIER 6"),IF(J388&gt;Dashboard!$H$29,IF(J388&lt;=Dashboard!$I$29,"TIER 4","TIER 6"),IF(J388&gt;Dashboard!$H$30,IF(J388&lt;=Dashboard!$I$30,"TIER 5","TIER 6"),IF(J388&gt;Dashboard!$H$31,IF(J388&lt;=Dashboard!$I$31,"TIER 6","TIER 6"),"TIER 6")))))))</f>
        <v>TIER 1</v>
      </c>
      <c r="L388" s="14">
        <f>$J388*Dashboard!$J$37</f>
        <v>67456.504334265977</v>
      </c>
      <c r="M388" s="14">
        <f>$J388*Dashboard!$J$38</f>
        <v>102533.88658808428</v>
      </c>
      <c r="N388" s="14">
        <f>$J388*Dashboard!$J$39</f>
        <v>404739.02600559581</v>
      </c>
      <c r="O388" s="14">
        <f>$J388*Dashboard!$J$40</f>
        <v>774400.6697573734</v>
      </c>
      <c r="P388" s="14">
        <f>H388*(1+Dashboard!$L$19)^(Dashboard!$K$36-2019)</f>
        <v>867338.66719329171</v>
      </c>
      <c r="Q388" s="14">
        <f>I388*(1+Dashboard!$L$20)^(Dashboard!$K$36-2019)</f>
        <v>614405.04888738086</v>
      </c>
      <c r="R388" s="14">
        <f>J388*(1+Dashboard!$L$18)^(Dashboard!$K$36-2019)</f>
        <v>1417949.2799985548</v>
      </c>
      <c r="S388" s="1" t="str">
        <f>IF(R388&gt;Dashboard!$K$26,"Metro",IF(R388&gt;Dashboard!$J$26,IF(R388&lt;=Dashboard!$K$26,"TIER 1","TIER 6"),IF(R388&gt;Dashboard!$J$27,IF(R388&lt;=Dashboard!$K$27,"TIER 2","TIER 6"),IF(R388&gt;Dashboard!$J$28,IF(R388&lt;=Dashboard!$K$28,"TIER 3","TIER 6"),IF(R388&gt;Dashboard!$J$29,IF(R388&lt;=Dashboard!$K$29,"TIER 4","TIER 6"),IF(R388&gt;Dashboard!$J$30,IF(R388&lt;=Dashboard!$K$30,"TIER 5","TIER 6"),IF(R388&gt;Dashboard!$J$31,IF(R388&lt;=Dashboard!$K$31,"TIER 6","TIER 6"),"TIER 6")))))))</f>
        <v>TIER 1</v>
      </c>
      <c r="T388" s="14">
        <f>$R388*Dashboard!$K$37</f>
        <v>141794.92799985548</v>
      </c>
      <c r="U388" s="14">
        <f>$R388*Dashboard!$K$38</f>
        <v>212692.39199978323</v>
      </c>
      <c r="V388" s="14">
        <f>$R388*Dashboard!$K$39</f>
        <v>354487.31999963871</v>
      </c>
      <c r="W388" s="14">
        <f>$R388*Dashboard!$K$40</f>
        <v>708974.63999927742</v>
      </c>
    </row>
    <row r="389" spans="3:23" x14ac:dyDescent="0.55000000000000004">
      <c r="C389" s="1" t="s">
        <v>443</v>
      </c>
      <c r="D389" s="1" t="s">
        <v>155</v>
      </c>
      <c r="E389" s="14">
        <v>312675</v>
      </c>
      <c r="F389" s="14">
        <v>928844</v>
      </c>
      <c r="G389" s="14">
        <v>1241519</v>
      </c>
      <c r="H389" s="14">
        <f>E389*(1+Dashboard!$K$19)^(Dashboard!$J$36-2011)</f>
        <v>366348.59695488337</v>
      </c>
      <c r="I389" s="14">
        <f>F389*(1+Dashboard!$K$20)^(Dashboard!$J$36-2011)</f>
        <v>968497.36627558758</v>
      </c>
      <c r="J389" s="14">
        <f>G389*(1+Dashboard!$K$18)^(Dashboard!$J$36-2011)</f>
        <v>1344387.1743146686</v>
      </c>
      <c r="K389" s="1" t="str">
        <f>IF(J389&gt;Dashboard!$I$26,"Metro",IF(J389&gt;Dashboard!$H$26,IF(J389&lt;=Dashboard!$I$26,"TIER 1","TIER 6"),IF(J389&gt;Dashboard!$H$27,IF(J389&lt;=Dashboard!$I$27,"TIER 2","TIER 6"),IF(J389&gt;Dashboard!$H$28,IF(J389&lt;=Dashboard!$I$28,"TIER 3","TIER 6"),IF(J389&gt;Dashboard!$H$29,IF(J389&lt;=Dashboard!$I$29,"TIER 4","TIER 6"),IF(J389&gt;Dashboard!$H$30,IF(J389&lt;=Dashboard!$I$30,"TIER 5","TIER 6"),IF(J389&gt;Dashboard!$H$31,IF(J389&lt;=Dashboard!$I$31,"TIER 6","TIER 6"),"TIER 6")))))))</f>
        <v>TIER 1</v>
      </c>
      <c r="L389" s="14">
        <f>$J389*Dashboard!$J$37</f>
        <v>67219.35871573344</v>
      </c>
      <c r="M389" s="14">
        <f>$J389*Dashboard!$J$38</f>
        <v>102173.42524791481</v>
      </c>
      <c r="N389" s="14">
        <f>$J389*Dashboard!$J$39</f>
        <v>403316.15229440056</v>
      </c>
      <c r="O389" s="14">
        <f>$J389*Dashboard!$J$40</f>
        <v>771678.23805661988</v>
      </c>
      <c r="P389" s="14">
        <f>H389*(1+Dashboard!$L$19)^(Dashboard!$K$36-2019)</f>
        <v>404478.45317714073</v>
      </c>
      <c r="Q389" s="14">
        <f>I389*(1+Dashboard!$L$20)^(Dashboard!$K$36-2019)</f>
        <v>991777.18324548495</v>
      </c>
      <c r="R389" s="14">
        <f>J389*(1+Dashboard!$L$18)^(Dashboard!$K$36-2019)</f>
        <v>1412964.4314302572</v>
      </c>
      <c r="S389" s="1" t="str">
        <f>IF(R389&gt;Dashboard!$K$26,"Metro",IF(R389&gt;Dashboard!$J$26,IF(R389&lt;=Dashboard!$K$26,"TIER 1","TIER 6"),IF(R389&gt;Dashboard!$J$27,IF(R389&lt;=Dashboard!$K$27,"TIER 2","TIER 6"),IF(R389&gt;Dashboard!$J$28,IF(R389&lt;=Dashboard!$K$28,"TIER 3","TIER 6"),IF(R389&gt;Dashboard!$J$29,IF(R389&lt;=Dashboard!$K$29,"TIER 4","TIER 6"),IF(R389&gt;Dashboard!$J$30,IF(R389&lt;=Dashboard!$K$30,"TIER 5","TIER 6"),IF(R389&gt;Dashboard!$J$31,IF(R389&lt;=Dashboard!$K$31,"TIER 6","TIER 6"),"TIER 6")))))))</f>
        <v>TIER 1</v>
      </c>
      <c r="T389" s="14">
        <f>$R389*Dashboard!$K$37</f>
        <v>141296.44314302571</v>
      </c>
      <c r="U389" s="14">
        <f>$R389*Dashboard!$K$38</f>
        <v>211944.66471453858</v>
      </c>
      <c r="V389" s="14">
        <f>$R389*Dashboard!$K$39</f>
        <v>353241.10785756429</v>
      </c>
      <c r="W389" s="14">
        <f>$R389*Dashboard!$K$40</f>
        <v>706482.21571512858</v>
      </c>
    </row>
    <row r="390" spans="3:23" x14ac:dyDescent="0.55000000000000004">
      <c r="C390" s="1" t="s">
        <v>443</v>
      </c>
      <c r="D390" s="1" t="s">
        <v>214</v>
      </c>
      <c r="E390" s="14">
        <v>389986</v>
      </c>
      <c r="F390" s="14">
        <v>851364</v>
      </c>
      <c r="G390" s="14">
        <v>1241350</v>
      </c>
      <c r="H390" s="14">
        <f>E390*(1+Dashboard!$K$19)^(Dashboard!$J$36-2011)</f>
        <v>456930.75535954954</v>
      </c>
      <c r="I390" s="14">
        <f>F390*(1+Dashboard!$K$20)^(Dashboard!$J$36-2011)</f>
        <v>887709.66033246636</v>
      </c>
      <c r="J390" s="14">
        <f>G390*(1+Dashboard!$K$18)^(Dashboard!$J$36-2011)</f>
        <v>1344204.1715314174</v>
      </c>
      <c r="K390" s="1" t="str">
        <f>IF(J390&gt;Dashboard!$I$26,"Metro",IF(J390&gt;Dashboard!$H$26,IF(J390&lt;=Dashboard!$I$26,"TIER 1","TIER 6"),IF(J390&gt;Dashboard!$H$27,IF(J390&lt;=Dashboard!$I$27,"TIER 2","TIER 6"),IF(J390&gt;Dashboard!$H$28,IF(J390&lt;=Dashboard!$I$28,"TIER 3","TIER 6"),IF(J390&gt;Dashboard!$H$29,IF(J390&lt;=Dashboard!$I$29,"TIER 4","TIER 6"),IF(J390&gt;Dashboard!$H$30,IF(J390&lt;=Dashboard!$I$30,"TIER 5","TIER 6"),IF(J390&gt;Dashboard!$H$31,IF(J390&lt;=Dashboard!$I$31,"TIER 6","TIER 6"),"TIER 6")))))))</f>
        <v>TIER 1</v>
      </c>
      <c r="L390" s="14">
        <f>$J390*Dashboard!$J$37</f>
        <v>67210.208576570876</v>
      </c>
      <c r="M390" s="14">
        <f>$J390*Dashboard!$J$38</f>
        <v>102159.51703638773</v>
      </c>
      <c r="N390" s="14">
        <f>$J390*Dashboard!$J$39</f>
        <v>403261.2514594252</v>
      </c>
      <c r="O390" s="14">
        <f>$J390*Dashboard!$J$40</f>
        <v>771573.19445903366</v>
      </c>
      <c r="P390" s="14">
        <f>H390*(1+Dashboard!$L$19)^(Dashboard!$K$36-2019)</f>
        <v>504488.47538415418</v>
      </c>
      <c r="Q390" s="14">
        <f>I390*(1+Dashboard!$L$20)^(Dashboard!$K$36-2019)</f>
        <v>909047.57939611934</v>
      </c>
      <c r="R390" s="14">
        <f>J390*(1+Dashboard!$L$18)^(Dashboard!$K$36-2019)</f>
        <v>1412772.0936658639</v>
      </c>
      <c r="S390" s="1" t="str">
        <f>IF(R390&gt;Dashboard!$K$26,"Metro",IF(R390&gt;Dashboard!$J$26,IF(R390&lt;=Dashboard!$K$26,"TIER 1","TIER 6"),IF(R390&gt;Dashboard!$J$27,IF(R390&lt;=Dashboard!$K$27,"TIER 2","TIER 6"),IF(R390&gt;Dashboard!$J$28,IF(R390&lt;=Dashboard!$K$28,"TIER 3","TIER 6"),IF(R390&gt;Dashboard!$J$29,IF(R390&lt;=Dashboard!$K$29,"TIER 4","TIER 6"),IF(R390&gt;Dashboard!$J$30,IF(R390&lt;=Dashboard!$K$30,"TIER 5","TIER 6"),IF(R390&gt;Dashboard!$J$31,IF(R390&lt;=Dashboard!$K$31,"TIER 6","TIER 6"),"TIER 6")))))))</f>
        <v>TIER 1</v>
      </c>
      <c r="T390" s="14">
        <f>$R390*Dashboard!$K$37</f>
        <v>141277.20936658638</v>
      </c>
      <c r="U390" s="14">
        <f>$R390*Dashboard!$K$38</f>
        <v>211915.81404987958</v>
      </c>
      <c r="V390" s="14">
        <f>$R390*Dashboard!$K$39</f>
        <v>353193.02341646596</v>
      </c>
      <c r="W390" s="14">
        <f>$R390*Dashboard!$K$40</f>
        <v>706386.04683293193</v>
      </c>
    </row>
    <row r="391" spans="3:23" x14ac:dyDescent="0.55000000000000004">
      <c r="C391" s="1" t="s">
        <v>376</v>
      </c>
      <c r="D391" s="1" t="s">
        <v>28</v>
      </c>
      <c r="E391" s="14">
        <v>1219516</v>
      </c>
      <c r="F391" s="14">
        <v>17313</v>
      </c>
      <c r="G391" s="14">
        <v>1236829</v>
      </c>
      <c r="H391" s="14">
        <f>E391*(1+Dashboard!$K$19)^(Dashboard!$J$36-2011)</f>
        <v>1428857.3616823589</v>
      </c>
      <c r="I391" s="14">
        <f>F391*(1+Dashboard!$K$20)^(Dashboard!$J$36-2011)</f>
        <v>18052.110905953257</v>
      </c>
      <c r="J391" s="14">
        <f>G391*(1+Dashboard!$K$18)^(Dashboard!$J$36-2011)</f>
        <v>1339308.5763652727</v>
      </c>
      <c r="K391" s="1" t="str">
        <f>IF(J391&gt;Dashboard!$I$26,"Metro",IF(J391&gt;Dashboard!$H$26,IF(J391&lt;=Dashboard!$I$26,"TIER 1","TIER 6"),IF(J391&gt;Dashboard!$H$27,IF(J391&lt;=Dashboard!$I$27,"TIER 2","TIER 6"),IF(J391&gt;Dashboard!$H$28,IF(J391&lt;=Dashboard!$I$28,"TIER 3","TIER 6"),IF(J391&gt;Dashboard!$H$29,IF(J391&lt;=Dashboard!$I$29,"TIER 4","TIER 6"),IF(J391&gt;Dashboard!$H$30,IF(J391&lt;=Dashboard!$I$30,"TIER 5","TIER 6"),IF(J391&gt;Dashboard!$H$31,IF(J391&lt;=Dashboard!$I$31,"TIER 6","TIER 6"),"TIER 6")))))))</f>
        <v>TIER 1</v>
      </c>
      <c r="L391" s="14">
        <f>$J391*Dashboard!$J$37</f>
        <v>66965.428818263637</v>
      </c>
      <c r="M391" s="14">
        <f>$J391*Dashboard!$J$38</f>
        <v>101787.45180376072</v>
      </c>
      <c r="N391" s="14">
        <f>$J391*Dashboard!$J$39</f>
        <v>401792.57290958182</v>
      </c>
      <c r="O391" s="14">
        <f>$J391*Dashboard!$J$40</f>
        <v>768763.12283366662</v>
      </c>
      <c r="P391" s="14">
        <f>H391*(1+Dashboard!$L$19)^(Dashboard!$K$36-2019)</f>
        <v>1577573.9835444917</v>
      </c>
      <c r="Q391" s="14">
        <f>I391*(1+Dashboard!$L$20)^(Dashboard!$K$36-2019)</f>
        <v>18486.030349045781</v>
      </c>
      <c r="R391" s="14">
        <f>J391*(1+Dashboard!$L$18)^(Dashboard!$K$36-2019)</f>
        <v>1407626.7739450249</v>
      </c>
      <c r="S391" s="1" t="str">
        <f>IF(R391&gt;Dashboard!$K$26,"Metro",IF(R391&gt;Dashboard!$J$26,IF(R391&lt;=Dashboard!$K$26,"TIER 1","TIER 6"),IF(R391&gt;Dashboard!$J$27,IF(R391&lt;=Dashboard!$K$27,"TIER 2","TIER 6"),IF(R391&gt;Dashboard!$J$28,IF(R391&lt;=Dashboard!$K$28,"TIER 3","TIER 6"),IF(R391&gt;Dashboard!$J$29,IF(R391&lt;=Dashboard!$K$29,"TIER 4","TIER 6"),IF(R391&gt;Dashboard!$J$30,IF(R391&lt;=Dashboard!$K$30,"TIER 5","TIER 6"),IF(R391&gt;Dashboard!$J$31,IF(R391&lt;=Dashboard!$K$31,"TIER 6","TIER 6"),"TIER 6")))))))</f>
        <v>TIER 1</v>
      </c>
      <c r="T391" s="14">
        <f>$R391*Dashboard!$K$37</f>
        <v>140762.67739450251</v>
      </c>
      <c r="U391" s="14">
        <f>$R391*Dashboard!$K$38</f>
        <v>211144.01609175373</v>
      </c>
      <c r="V391" s="14">
        <f>$R391*Dashboard!$K$39</f>
        <v>351906.69348625623</v>
      </c>
      <c r="W391" s="14">
        <f>$R391*Dashboard!$K$40</f>
        <v>703813.38697251247</v>
      </c>
    </row>
    <row r="392" spans="3:23" x14ac:dyDescent="0.55000000000000004">
      <c r="C392" s="1" t="s">
        <v>269</v>
      </c>
      <c r="D392" s="1" t="s">
        <v>286</v>
      </c>
      <c r="E392" s="14">
        <v>109700</v>
      </c>
      <c r="F392" s="14">
        <v>1118986</v>
      </c>
      <c r="G392" s="14">
        <v>1228686</v>
      </c>
      <c r="H392" s="14">
        <f>E392*(1+Dashboard!$K$19)^(Dashboard!$J$36-2011)</f>
        <v>128531.03409594853</v>
      </c>
      <c r="I392" s="14">
        <f>F392*(1+Dashboard!$K$20)^(Dashboard!$J$36-2011)</f>
        <v>1166756.7362218571</v>
      </c>
      <c r="J392" s="14">
        <f>G392*(1+Dashboard!$K$18)^(Dashboard!$J$36-2011)</f>
        <v>1330490.8742113435</v>
      </c>
      <c r="K392" s="1" t="str">
        <f>IF(J392&gt;Dashboard!$I$26,"Metro",IF(J392&gt;Dashboard!$H$26,IF(J392&lt;=Dashboard!$I$26,"TIER 1","TIER 6"),IF(J392&gt;Dashboard!$H$27,IF(J392&lt;=Dashboard!$I$27,"TIER 2","TIER 6"),IF(J392&gt;Dashboard!$H$28,IF(J392&lt;=Dashboard!$I$28,"TIER 3","TIER 6"),IF(J392&gt;Dashboard!$H$29,IF(J392&lt;=Dashboard!$I$29,"TIER 4","TIER 6"),IF(J392&gt;Dashboard!$H$30,IF(J392&lt;=Dashboard!$I$30,"TIER 5","TIER 6"),IF(J392&gt;Dashboard!$H$31,IF(J392&lt;=Dashboard!$I$31,"TIER 6","TIER 6"),"TIER 6")))))))</f>
        <v>TIER 1</v>
      </c>
      <c r="L392" s="14">
        <f>$J392*Dashboard!$J$37</f>
        <v>66524.543710567174</v>
      </c>
      <c r="M392" s="14">
        <f>$J392*Dashboard!$J$38</f>
        <v>101117.30644006211</v>
      </c>
      <c r="N392" s="14">
        <f>$J392*Dashboard!$J$39</f>
        <v>399147.26226340304</v>
      </c>
      <c r="O392" s="14">
        <f>$J392*Dashboard!$J$40</f>
        <v>763701.76179731125</v>
      </c>
      <c r="P392" s="14">
        <f>H392*(1+Dashboard!$L$19)^(Dashboard!$K$36-2019)</f>
        <v>141908.64736078144</v>
      </c>
      <c r="Q392" s="14">
        <f>I392*(1+Dashboard!$L$20)^(Dashboard!$K$36-2019)</f>
        <v>1194802.123038026</v>
      </c>
      <c r="R392" s="14">
        <f>J392*(1+Dashboard!$L$18)^(Dashboard!$K$36-2019)</f>
        <v>1398359.2803624568</v>
      </c>
      <c r="S392" s="1" t="str">
        <f>IF(R392&gt;Dashboard!$K$26,"Metro",IF(R392&gt;Dashboard!$J$26,IF(R392&lt;=Dashboard!$K$26,"TIER 1","TIER 6"),IF(R392&gt;Dashboard!$J$27,IF(R392&lt;=Dashboard!$K$27,"TIER 2","TIER 6"),IF(R392&gt;Dashboard!$J$28,IF(R392&lt;=Dashboard!$K$28,"TIER 3","TIER 6"),IF(R392&gt;Dashboard!$J$29,IF(R392&lt;=Dashboard!$K$29,"TIER 4","TIER 6"),IF(R392&gt;Dashboard!$J$30,IF(R392&lt;=Dashboard!$K$30,"TIER 5","TIER 6"),IF(R392&gt;Dashboard!$J$31,IF(R392&lt;=Dashboard!$K$31,"TIER 6","TIER 6"),"TIER 6")))))))</f>
        <v>TIER 1</v>
      </c>
      <c r="T392" s="14">
        <f>$R392*Dashboard!$K$37</f>
        <v>139835.92803624569</v>
      </c>
      <c r="U392" s="14">
        <f>$R392*Dashboard!$K$38</f>
        <v>209753.89205436851</v>
      </c>
      <c r="V392" s="14">
        <f>$R392*Dashboard!$K$39</f>
        <v>349589.8200906142</v>
      </c>
      <c r="W392" s="14">
        <f>$R392*Dashboard!$K$40</f>
        <v>699179.6401812284</v>
      </c>
    </row>
    <row r="393" spans="3:23" x14ac:dyDescent="0.55000000000000004">
      <c r="C393" s="1" t="s">
        <v>571</v>
      </c>
      <c r="D393" s="1" t="s">
        <v>213</v>
      </c>
      <c r="E393" s="14">
        <v>254214</v>
      </c>
      <c r="F393" s="14">
        <v>968541</v>
      </c>
      <c r="G393" s="14">
        <v>1222755</v>
      </c>
      <c r="H393" s="14">
        <f>E393*(1+Dashboard!$K$19)^(Dashboard!$J$36-2011)</f>
        <v>297852.21788210992</v>
      </c>
      <c r="I393" s="14">
        <f>F393*(1+Dashboard!$K$20)^(Dashboard!$J$36-2011)</f>
        <v>1009889.0746238593</v>
      </c>
      <c r="J393" s="14">
        <f>G393*(1+Dashboard!$K$18)^(Dashboard!$J$36-2011)</f>
        <v>1324068.4510902632</v>
      </c>
      <c r="K393" s="1" t="str">
        <f>IF(J393&gt;Dashboard!$I$26,"Metro",IF(J393&gt;Dashboard!$H$26,IF(J393&lt;=Dashboard!$I$26,"TIER 1","TIER 6"),IF(J393&gt;Dashboard!$H$27,IF(J393&lt;=Dashboard!$I$27,"TIER 2","TIER 6"),IF(J393&gt;Dashboard!$H$28,IF(J393&lt;=Dashboard!$I$28,"TIER 3","TIER 6"),IF(J393&gt;Dashboard!$H$29,IF(J393&lt;=Dashboard!$I$29,"TIER 4","TIER 6"),IF(J393&gt;Dashboard!$H$30,IF(J393&lt;=Dashboard!$I$30,"TIER 5","TIER 6"),IF(J393&gt;Dashboard!$H$31,IF(J393&lt;=Dashboard!$I$31,"TIER 6","TIER 6"),"TIER 6")))))))</f>
        <v>TIER 1</v>
      </c>
      <c r="L393" s="14">
        <f>$J393*Dashboard!$J$37</f>
        <v>66203.422554513163</v>
      </c>
      <c r="M393" s="14">
        <f>$J393*Dashboard!$J$38</f>
        <v>100629.20228286</v>
      </c>
      <c r="N393" s="14">
        <f>$J393*Dashboard!$J$39</f>
        <v>397220.53532707895</v>
      </c>
      <c r="O393" s="14">
        <f>$J393*Dashboard!$J$40</f>
        <v>760015.29092581116</v>
      </c>
      <c r="P393" s="14">
        <f>H393*(1+Dashboard!$L$19)^(Dashboard!$K$36-2019)</f>
        <v>328852.91595418134</v>
      </c>
      <c r="Q393" s="14">
        <f>I393*(1+Dashboard!$L$20)^(Dashboard!$K$36-2019)</f>
        <v>1034163.8260437332</v>
      </c>
      <c r="R393" s="14">
        <f>J393*(1+Dashboard!$L$18)^(Dashboard!$K$36-2019)</f>
        <v>1391609.2491162068</v>
      </c>
      <c r="S393" s="1" t="str">
        <f>IF(R393&gt;Dashboard!$K$26,"Metro",IF(R393&gt;Dashboard!$J$26,IF(R393&lt;=Dashboard!$K$26,"TIER 1","TIER 6"),IF(R393&gt;Dashboard!$J$27,IF(R393&lt;=Dashboard!$K$27,"TIER 2","TIER 6"),IF(R393&gt;Dashboard!$J$28,IF(R393&lt;=Dashboard!$K$28,"TIER 3","TIER 6"),IF(R393&gt;Dashboard!$J$29,IF(R393&lt;=Dashboard!$K$29,"TIER 4","TIER 6"),IF(R393&gt;Dashboard!$J$30,IF(R393&lt;=Dashboard!$K$30,"TIER 5","TIER 6"),IF(R393&gt;Dashboard!$J$31,IF(R393&lt;=Dashboard!$K$31,"TIER 6","TIER 6"),"TIER 6")))))))</f>
        <v>TIER 1</v>
      </c>
      <c r="T393" s="14">
        <f>$R393*Dashboard!$K$37</f>
        <v>139160.92491162068</v>
      </c>
      <c r="U393" s="14">
        <f>$R393*Dashboard!$K$38</f>
        <v>208741.38736743102</v>
      </c>
      <c r="V393" s="14">
        <f>$R393*Dashboard!$K$39</f>
        <v>347902.31227905169</v>
      </c>
      <c r="W393" s="14">
        <f>$R393*Dashboard!$K$40</f>
        <v>695804.62455810339</v>
      </c>
    </row>
    <row r="394" spans="3:23" x14ac:dyDescent="0.55000000000000004">
      <c r="C394" s="1" t="s">
        <v>611</v>
      </c>
      <c r="D394" s="1" t="s">
        <v>199</v>
      </c>
      <c r="E394" s="14">
        <v>175378</v>
      </c>
      <c r="F394" s="14">
        <v>1046214</v>
      </c>
      <c r="G394" s="14">
        <v>1221592</v>
      </c>
      <c r="H394" s="14">
        <f>E394*(1+Dashboard!$K$19)^(Dashboard!$J$36-2011)</f>
        <v>205483.27892141533</v>
      </c>
      <c r="I394" s="14">
        <f>F394*(1+Dashboard!$K$20)^(Dashboard!$J$36-2011)</f>
        <v>1090878.0199480727</v>
      </c>
      <c r="J394" s="14">
        <f>G394*(1+Dashboard!$K$18)^(Dashboard!$J$36-2011)</f>
        <v>1322809.0887416177</v>
      </c>
      <c r="K394" s="1" t="str">
        <f>IF(J394&gt;Dashboard!$I$26,"Metro",IF(J394&gt;Dashboard!$H$26,IF(J394&lt;=Dashboard!$I$26,"TIER 1","TIER 6"),IF(J394&gt;Dashboard!$H$27,IF(J394&lt;=Dashboard!$I$27,"TIER 2","TIER 6"),IF(J394&gt;Dashboard!$H$28,IF(J394&lt;=Dashboard!$I$28,"TIER 3","TIER 6"),IF(J394&gt;Dashboard!$H$29,IF(J394&lt;=Dashboard!$I$29,"TIER 4","TIER 6"),IF(J394&gt;Dashboard!$H$30,IF(J394&lt;=Dashboard!$I$30,"TIER 5","TIER 6"),IF(J394&gt;Dashboard!$H$31,IF(J394&lt;=Dashboard!$I$31,"TIER 6","TIER 6"),"TIER 6")))))))</f>
        <v>TIER 1</v>
      </c>
      <c r="L394" s="14">
        <f>$J394*Dashboard!$J$37</f>
        <v>66140.454437080887</v>
      </c>
      <c r="M394" s="14">
        <f>$J394*Dashboard!$J$38</f>
        <v>100533.49074436295</v>
      </c>
      <c r="N394" s="14">
        <f>$J394*Dashboard!$J$39</f>
        <v>396842.72662248532</v>
      </c>
      <c r="O394" s="14">
        <f>$J394*Dashboard!$J$40</f>
        <v>759292.41693768871</v>
      </c>
      <c r="P394" s="14">
        <f>H394*(1+Dashboard!$L$19)^(Dashboard!$K$36-2019)</f>
        <v>226870.14363572586</v>
      </c>
      <c r="Q394" s="14">
        <f>I394*(1+Dashboard!$L$20)^(Dashboard!$K$36-2019)</f>
        <v>1117099.5064747061</v>
      </c>
      <c r="R394" s="14">
        <f>J394*(1+Dashboard!$L$18)^(Dashboard!$K$36-2019)</f>
        <v>1390285.646631063</v>
      </c>
      <c r="S394" s="1" t="str">
        <f>IF(R394&gt;Dashboard!$K$26,"Metro",IF(R394&gt;Dashboard!$J$26,IF(R394&lt;=Dashboard!$K$26,"TIER 1","TIER 6"),IF(R394&gt;Dashboard!$J$27,IF(R394&lt;=Dashboard!$K$27,"TIER 2","TIER 6"),IF(R394&gt;Dashboard!$J$28,IF(R394&lt;=Dashboard!$K$28,"TIER 3","TIER 6"),IF(R394&gt;Dashboard!$J$29,IF(R394&lt;=Dashboard!$K$29,"TIER 4","TIER 6"),IF(R394&gt;Dashboard!$J$30,IF(R394&lt;=Dashboard!$K$30,"TIER 5","TIER 6"),IF(R394&gt;Dashboard!$J$31,IF(R394&lt;=Dashboard!$K$31,"TIER 6","TIER 6"),"TIER 6")))))))</f>
        <v>TIER 1</v>
      </c>
      <c r="T394" s="14">
        <f>$R394*Dashboard!$K$37</f>
        <v>139028.56466310631</v>
      </c>
      <c r="U394" s="14">
        <f>$R394*Dashboard!$K$38</f>
        <v>208542.84699465943</v>
      </c>
      <c r="V394" s="14">
        <f>$R394*Dashboard!$K$39</f>
        <v>347571.41165776574</v>
      </c>
      <c r="W394" s="14">
        <f>$R394*Dashboard!$K$40</f>
        <v>695142.82331553148</v>
      </c>
    </row>
    <row r="395" spans="3:23" x14ac:dyDescent="0.55000000000000004">
      <c r="C395" s="1" t="s">
        <v>528</v>
      </c>
      <c r="D395" s="1" t="s">
        <v>548</v>
      </c>
      <c r="E395" s="14">
        <v>87625</v>
      </c>
      <c r="F395" s="14">
        <v>1133321</v>
      </c>
      <c r="G395" s="14">
        <v>1220946</v>
      </c>
      <c r="H395" s="14">
        <f>E395*(1+Dashboard!$K$19)^(Dashboard!$J$36-2011)</f>
        <v>102666.65326032351</v>
      </c>
      <c r="I395" s="14">
        <f>F395*(1+Dashboard!$K$20)^(Dashboard!$J$36-2011)</f>
        <v>1181703.7130506469</v>
      </c>
      <c r="J395" s="14">
        <f>G395*(1+Dashboard!$K$18)^(Dashboard!$J$36-2011)</f>
        <v>1322109.563309782</v>
      </c>
      <c r="K395" s="1" t="str">
        <f>IF(J395&gt;Dashboard!$I$26,"Metro",IF(J395&gt;Dashboard!$H$26,IF(J395&lt;=Dashboard!$I$26,"TIER 1","TIER 6"),IF(J395&gt;Dashboard!$H$27,IF(J395&lt;=Dashboard!$I$27,"TIER 2","TIER 6"),IF(J395&gt;Dashboard!$H$28,IF(J395&lt;=Dashboard!$I$28,"TIER 3","TIER 6"),IF(J395&gt;Dashboard!$H$29,IF(J395&lt;=Dashboard!$I$29,"TIER 4","TIER 6"),IF(J395&gt;Dashboard!$H$30,IF(J395&lt;=Dashboard!$I$30,"TIER 5","TIER 6"),IF(J395&gt;Dashboard!$H$31,IF(J395&lt;=Dashboard!$I$31,"TIER 6","TIER 6"),"TIER 6")))))))</f>
        <v>TIER 1</v>
      </c>
      <c r="L395" s="14">
        <f>$J395*Dashboard!$J$37</f>
        <v>66105.478165489098</v>
      </c>
      <c r="M395" s="14">
        <f>$J395*Dashboard!$J$38</f>
        <v>100480.32681154343</v>
      </c>
      <c r="N395" s="14">
        <f>$J395*Dashboard!$J$39</f>
        <v>396632.86899293459</v>
      </c>
      <c r="O395" s="14">
        <f>$J395*Dashboard!$J$40</f>
        <v>758890.88933981489</v>
      </c>
      <c r="P395" s="14">
        <f>H395*(1+Dashboard!$L$19)^(Dashboard!$K$36-2019)</f>
        <v>113352.28099351388</v>
      </c>
      <c r="Q395" s="14">
        <f>I395*(1+Dashboard!$L$20)^(Dashboard!$K$36-2019)</f>
        <v>1210108.381055329</v>
      </c>
      <c r="R395" s="14">
        <f>J395*(1+Dashboard!$L$18)^(Dashboard!$K$36-2019)</f>
        <v>1389550.438371903</v>
      </c>
      <c r="S395" s="1" t="str">
        <f>IF(R395&gt;Dashboard!$K$26,"Metro",IF(R395&gt;Dashboard!$J$26,IF(R395&lt;=Dashboard!$K$26,"TIER 1","TIER 6"),IF(R395&gt;Dashboard!$J$27,IF(R395&lt;=Dashboard!$K$27,"TIER 2","TIER 6"),IF(R395&gt;Dashboard!$J$28,IF(R395&lt;=Dashboard!$K$28,"TIER 3","TIER 6"),IF(R395&gt;Dashboard!$J$29,IF(R395&lt;=Dashboard!$K$29,"TIER 4","TIER 6"),IF(R395&gt;Dashboard!$J$30,IF(R395&lt;=Dashboard!$K$30,"TIER 5","TIER 6"),IF(R395&gt;Dashboard!$J$31,IF(R395&lt;=Dashboard!$K$31,"TIER 6","TIER 6"),"TIER 6")))))))</f>
        <v>TIER 1</v>
      </c>
      <c r="T395" s="14">
        <f>$R395*Dashboard!$K$37</f>
        <v>138955.04383719031</v>
      </c>
      <c r="U395" s="14">
        <f>$R395*Dashboard!$K$38</f>
        <v>208432.56575578544</v>
      </c>
      <c r="V395" s="14">
        <f>$R395*Dashboard!$K$39</f>
        <v>347387.60959297576</v>
      </c>
      <c r="W395" s="14">
        <f>$R395*Dashboard!$K$40</f>
        <v>694775.21918595152</v>
      </c>
    </row>
    <row r="396" spans="3:23" x14ac:dyDescent="0.55000000000000004">
      <c r="C396" s="1" t="s">
        <v>358</v>
      </c>
      <c r="D396" s="1" t="s">
        <v>85</v>
      </c>
      <c r="E396" s="14">
        <v>472829</v>
      </c>
      <c r="F396" s="14">
        <v>741376</v>
      </c>
      <c r="G396" s="14">
        <v>1214205</v>
      </c>
      <c r="H396" s="14">
        <f>E396*(1+Dashboard!$K$19)^(Dashboard!$J$36-2011)</f>
        <v>553994.5334599202</v>
      </c>
      <c r="I396" s="14">
        <f>F396*(1+Dashboard!$K$20)^(Dashboard!$J$36-2011)</f>
        <v>773026.15231398388</v>
      </c>
      <c r="J396" s="14">
        <f>G396*(1+Dashboard!$K$18)^(Dashboard!$J$36-2011)</f>
        <v>1314810.0262571431</v>
      </c>
      <c r="K396" s="1" t="str">
        <f>IF(J396&gt;Dashboard!$I$26,"Metro",IF(J396&gt;Dashboard!$H$26,IF(J396&lt;=Dashboard!$I$26,"TIER 1","TIER 6"),IF(J396&gt;Dashboard!$H$27,IF(J396&lt;=Dashboard!$I$27,"TIER 2","TIER 6"),IF(J396&gt;Dashboard!$H$28,IF(J396&lt;=Dashboard!$I$28,"TIER 3","TIER 6"),IF(J396&gt;Dashboard!$H$29,IF(J396&lt;=Dashboard!$I$29,"TIER 4","TIER 6"),IF(J396&gt;Dashboard!$H$30,IF(J396&lt;=Dashboard!$I$30,"TIER 5","TIER 6"),IF(J396&gt;Dashboard!$H$31,IF(J396&lt;=Dashboard!$I$31,"TIER 6","TIER 6"),"TIER 6")))))))</f>
        <v>TIER 1</v>
      </c>
      <c r="L396" s="14">
        <f>$J396*Dashboard!$J$37</f>
        <v>65740.501312857159</v>
      </c>
      <c r="M396" s="14">
        <f>$J396*Dashboard!$J$38</f>
        <v>99925.56199554287</v>
      </c>
      <c r="N396" s="14">
        <f>$J396*Dashboard!$J$39</f>
        <v>394443.00787714293</v>
      </c>
      <c r="O396" s="14">
        <f>$J396*Dashboard!$J$40</f>
        <v>754700.95507160027</v>
      </c>
      <c r="P396" s="14">
        <f>H396*(1+Dashboard!$L$19)^(Dashboard!$K$36-2019)</f>
        <v>611654.72947083798</v>
      </c>
      <c r="Q396" s="14">
        <f>I396*(1+Dashboard!$L$20)^(Dashboard!$K$36-2019)</f>
        <v>791607.41847479728</v>
      </c>
      <c r="R396" s="14">
        <f>J396*(1+Dashboard!$L$18)^(Dashboard!$K$36-2019)</f>
        <v>1381878.5515685023</v>
      </c>
      <c r="S396" s="1" t="str">
        <f>IF(R396&gt;Dashboard!$K$26,"Metro",IF(R396&gt;Dashboard!$J$26,IF(R396&lt;=Dashboard!$K$26,"TIER 1","TIER 6"),IF(R396&gt;Dashboard!$J$27,IF(R396&lt;=Dashboard!$K$27,"TIER 2","TIER 6"),IF(R396&gt;Dashboard!$J$28,IF(R396&lt;=Dashboard!$K$28,"TIER 3","TIER 6"),IF(R396&gt;Dashboard!$J$29,IF(R396&lt;=Dashboard!$K$29,"TIER 4","TIER 6"),IF(R396&gt;Dashboard!$J$30,IF(R396&lt;=Dashboard!$K$30,"TIER 5","TIER 6"),IF(R396&gt;Dashboard!$J$31,IF(R396&lt;=Dashboard!$K$31,"TIER 6","TIER 6"),"TIER 6")))))))</f>
        <v>TIER 1</v>
      </c>
      <c r="T396" s="14">
        <f>$R396*Dashboard!$K$37</f>
        <v>138187.85515685024</v>
      </c>
      <c r="U396" s="14">
        <f>$R396*Dashboard!$K$38</f>
        <v>207281.78273527534</v>
      </c>
      <c r="V396" s="14">
        <f>$R396*Dashboard!$K$39</f>
        <v>345469.63789212558</v>
      </c>
      <c r="W396" s="14">
        <f>$R396*Dashboard!$K$40</f>
        <v>690939.27578425116</v>
      </c>
    </row>
    <row r="397" spans="3:23" x14ac:dyDescent="0.55000000000000004">
      <c r="C397" s="1" t="s">
        <v>320</v>
      </c>
      <c r="D397" s="1" t="s">
        <v>327</v>
      </c>
      <c r="E397" s="14">
        <v>446290</v>
      </c>
      <c r="F397" s="14">
        <v>760350</v>
      </c>
      <c r="G397" s="14">
        <v>1206640</v>
      </c>
      <c r="H397" s="14">
        <f>E397*(1+Dashboard!$K$19)^(Dashboard!$J$36-2011)</f>
        <v>522899.86514750106</v>
      </c>
      <c r="I397" s="14">
        <f>F397*(1+Dashboard!$K$20)^(Dashboard!$J$36-2011)</f>
        <v>792810.17312664236</v>
      </c>
      <c r="J397" s="14">
        <f>G397*(1+Dashboard!$K$18)^(Dashboard!$J$36-2011)</f>
        <v>1306618.2152790667</v>
      </c>
      <c r="K397" s="1" t="str">
        <f>IF(J397&gt;Dashboard!$I$26,"Metro",IF(J397&gt;Dashboard!$H$26,IF(J397&lt;=Dashboard!$I$26,"TIER 1","TIER 6"),IF(J397&gt;Dashboard!$H$27,IF(J397&lt;=Dashboard!$I$27,"TIER 2","TIER 6"),IF(J397&gt;Dashboard!$H$28,IF(J397&lt;=Dashboard!$I$28,"TIER 3","TIER 6"),IF(J397&gt;Dashboard!$H$29,IF(J397&lt;=Dashboard!$I$29,"TIER 4","TIER 6"),IF(J397&gt;Dashboard!$H$30,IF(J397&lt;=Dashboard!$I$30,"TIER 5","TIER 6"),IF(J397&gt;Dashboard!$H$31,IF(J397&lt;=Dashboard!$I$31,"TIER 6","TIER 6"),"TIER 6")))))))</f>
        <v>TIER 1</v>
      </c>
      <c r="L397" s="14">
        <f>$J397*Dashboard!$J$37</f>
        <v>65330.910763953339</v>
      </c>
      <c r="M397" s="14">
        <f>$J397*Dashboard!$J$38</f>
        <v>99302.984361209063</v>
      </c>
      <c r="N397" s="14">
        <f>$J397*Dashboard!$J$39</f>
        <v>391985.46458372002</v>
      </c>
      <c r="O397" s="14">
        <f>$J397*Dashboard!$J$40</f>
        <v>749998.85557018442</v>
      </c>
      <c r="P397" s="14">
        <f>H397*(1+Dashboard!$L$19)^(Dashboard!$K$36-2019)</f>
        <v>577323.70310522465</v>
      </c>
      <c r="Q397" s="14">
        <f>I397*(1+Dashboard!$L$20)^(Dashboard!$K$36-2019)</f>
        <v>811866.98873083573</v>
      </c>
      <c r="R397" s="14">
        <f>J397*(1+Dashboard!$L$18)^(Dashboard!$K$36-2019)</f>
        <v>1373268.8759020243</v>
      </c>
      <c r="S397" s="1" t="str">
        <f>IF(R397&gt;Dashboard!$K$26,"Metro",IF(R397&gt;Dashboard!$J$26,IF(R397&lt;=Dashboard!$K$26,"TIER 1","TIER 6"),IF(R397&gt;Dashboard!$J$27,IF(R397&lt;=Dashboard!$K$27,"TIER 2","TIER 6"),IF(R397&gt;Dashboard!$J$28,IF(R397&lt;=Dashboard!$K$28,"TIER 3","TIER 6"),IF(R397&gt;Dashboard!$J$29,IF(R397&lt;=Dashboard!$K$29,"TIER 4","TIER 6"),IF(R397&gt;Dashboard!$J$30,IF(R397&lt;=Dashboard!$K$30,"TIER 5","TIER 6"),IF(R397&gt;Dashboard!$J$31,IF(R397&lt;=Dashboard!$K$31,"TIER 6","TIER 6"),"TIER 6")))))))</f>
        <v>TIER 1</v>
      </c>
      <c r="T397" s="14">
        <f>$R397*Dashboard!$K$37</f>
        <v>137326.88759020244</v>
      </c>
      <c r="U397" s="14">
        <f>$R397*Dashboard!$K$38</f>
        <v>205990.33138530364</v>
      </c>
      <c r="V397" s="14">
        <f>$R397*Dashboard!$K$39</f>
        <v>343317.21897550608</v>
      </c>
      <c r="W397" s="14">
        <f>$R397*Dashboard!$K$40</f>
        <v>686634.43795101217</v>
      </c>
    </row>
    <row r="398" spans="3:23" x14ac:dyDescent="0.55000000000000004">
      <c r="C398" s="1" t="s">
        <v>571</v>
      </c>
      <c r="D398" s="1" t="s">
        <v>200</v>
      </c>
      <c r="E398" s="14">
        <v>247450</v>
      </c>
      <c r="F398" s="14">
        <v>959066</v>
      </c>
      <c r="G398" s="14">
        <v>1206516</v>
      </c>
      <c r="H398" s="14">
        <f>E398*(1+Dashboard!$K$19)^(Dashboard!$J$36-2011)</f>
        <v>289927.11382901063</v>
      </c>
      <c r="I398" s="14">
        <f>F398*(1+Dashboard!$K$20)^(Dashboard!$J$36-2011)</f>
        <v>1000009.5765106549</v>
      </c>
      <c r="J398" s="14">
        <f>G398*(1+Dashboard!$K$18)^(Dashboard!$J$36-2011)</f>
        <v>1306483.9410475688</v>
      </c>
      <c r="K398" s="1" t="str">
        <f>IF(J398&gt;Dashboard!$I$26,"Metro",IF(J398&gt;Dashboard!$H$26,IF(J398&lt;=Dashboard!$I$26,"TIER 1","TIER 6"),IF(J398&gt;Dashboard!$H$27,IF(J398&lt;=Dashboard!$I$27,"TIER 2","TIER 6"),IF(J398&gt;Dashboard!$H$28,IF(J398&lt;=Dashboard!$I$28,"TIER 3","TIER 6"),IF(J398&gt;Dashboard!$H$29,IF(J398&lt;=Dashboard!$I$29,"TIER 4","TIER 6"),IF(J398&gt;Dashboard!$H$30,IF(J398&lt;=Dashboard!$I$30,"TIER 5","TIER 6"),IF(J398&gt;Dashboard!$H$31,IF(J398&lt;=Dashboard!$I$31,"TIER 6","TIER 6"),"TIER 6")))))))</f>
        <v>TIER 1</v>
      </c>
      <c r="L398" s="14">
        <f>$J398*Dashboard!$J$37</f>
        <v>65324.19705237844</v>
      </c>
      <c r="M398" s="14">
        <f>$J398*Dashboard!$J$38</f>
        <v>99292.779519615229</v>
      </c>
      <c r="N398" s="14">
        <f>$J398*Dashboard!$J$39</f>
        <v>391945.18231427064</v>
      </c>
      <c r="O398" s="14">
        <f>$J398*Dashboard!$J$40</f>
        <v>749921.78216130461</v>
      </c>
      <c r="P398" s="14">
        <f>H398*(1+Dashboard!$L$19)^(Dashboard!$K$36-2019)</f>
        <v>320102.96070579189</v>
      </c>
      <c r="Q398" s="14">
        <f>I398*(1+Dashboard!$L$20)^(Dashboard!$K$36-2019)</f>
        <v>1024046.8539674199</v>
      </c>
      <c r="R398" s="14">
        <f>J398*(1+Dashboard!$L$18)^(Dashboard!$K$36-2019)</f>
        <v>1373127.7523352506</v>
      </c>
      <c r="S398" s="1" t="str">
        <f>IF(R398&gt;Dashboard!$K$26,"Metro",IF(R398&gt;Dashboard!$J$26,IF(R398&lt;=Dashboard!$K$26,"TIER 1","TIER 6"),IF(R398&gt;Dashboard!$J$27,IF(R398&lt;=Dashboard!$K$27,"TIER 2","TIER 6"),IF(R398&gt;Dashboard!$J$28,IF(R398&lt;=Dashboard!$K$28,"TIER 3","TIER 6"),IF(R398&gt;Dashboard!$J$29,IF(R398&lt;=Dashboard!$K$29,"TIER 4","TIER 6"),IF(R398&gt;Dashboard!$J$30,IF(R398&lt;=Dashboard!$K$30,"TIER 5","TIER 6"),IF(R398&gt;Dashboard!$J$31,IF(R398&lt;=Dashboard!$K$31,"TIER 6","TIER 6"),"TIER 6")))))))</f>
        <v>TIER 1</v>
      </c>
      <c r="T398" s="14">
        <f>$R398*Dashboard!$K$37</f>
        <v>137312.77523352506</v>
      </c>
      <c r="U398" s="14">
        <f>$R398*Dashboard!$K$38</f>
        <v>205969.1628502876</v>
      </c>
      <c r="V398" s="14">
        <f>$R398*Dashboard!$K$39</f>
        <v>343281.93808381265</v>
      </c>
      <c r="W398" s="14">
        <f>$R398*Dashboard!$K$40</f>
        <v>686563.87616762531</v>
      </c>
    </row>
    <row r="399" spans="3:23" x14ac:dyDescent="0.55000000000000004">
      <c r="C399" s="1" t="s">
        <v>358</v>
      </c>
      <c r="D399" s="1" t="s">
        <v>78</v>
      </c>
      <c r="E399" s="14">
        <v>555085</v>
      </c>
      <c r="F399" s="14">
        <v>650352</v>
      </c>
      <c r="G399" s="14">
        <v>1205437</v>
      </c>
      <c r="H399" s="14">
        <f>E399*(1+Dashboard!$K$19)^(Dashboard!$J$36-2011)</f>
        <v>650370.54750364251</v>
      </c>
      <c r="I399" s="14">
        <f>F399*(1+Dashboard!$K$20)^(Dashboard!$J$36-2011)</f>
        <v>678116.23819722247</v>
      </c>
      <c r="J399" s="14">
        <f>G399*(1+Dashboard!$K$18)^(Dashboard!$J$36-2011)</f>
        <v>1305315.5386621961</v>
      </c>
      <c r="K399" s="1" t="str">
        <f>IF(J399&gt;Dashboard!$I$26,"Metro",IF(J399&gt;Dashboard!$H$26,IF(J399&lt;=Dashboard!$I$26,"TIER 1","TIER 6"),IF(J399&gt;Dashboard!$H$27,IF(J399&lt;=Dashboard!$I$27,"TIER 2","TIER 6"),IF(J399&gt;Dashboard!$H$28,IF(J399&lt;=Dashboard!$I$28,"TIER 3","TIER 6"),IF(J399&gt;Dashboard!$H$29,IF(J399&lt;=Dashboard!$I$29,"TIER 4","TIER 6"),IF(J399&gt;Dashboard!$H$30,IF(J399&lt;=Dashboard!$I$30,"TIER 5","TIER 6"),IF(J399&gt;Dashboard!$H$31,IF(J399&lt;=Dashboard!$I$31,"TIER 6","TIER 6"),"TIER 6")))))))</f>
        <v>TIER 1</v>
      </c>
      <c r="L399" s="14">
        <f>$J399*Dashboard!$J$37</f>
        <v>65265.77693310981</v>
      </c>
      <c r="M399" s="14">
        <f>$J399*Dashboard!$J$38</f>
        <v>99203.980938326902</v>
      </c>
      <c r="N399" s="14">
        <f>$J399*Dashboard!$J$39</f>
        <v>391594.66159865883</v>
      </c>
      <c r="O399" s="14">
        <f>$J399*Dashboard!$J$40</f>
        <v>749251.11919210071</v>
      </c>
      <c r="P399" s="14">
        <f>H399*(1+Dashboard!$L$19)^(Dashboard!$K$36-2019)</f>
        <v>718061.63646544539</v>
      </c>
      <c r="Q399" s="14">
        <f>I399*(1+Dashboard!$L$20)^(Dashboard!$K$36-2019)</f>
        <v>694416.15026642533</v>
      </c>
      <c r="R399" s="14">
        <f>J399*(1+Dashboard!$L$18)^(Dashboard!$K$36-2019)</f>
        <v>1371899.7496856633</v>
      </c>
      <c r="S399" s="1" t="str">
        <f>IF(R399&gt;Dashboard!$K$26,"Metro",IF(R399&gt;Dashboard!$J$26,IF(R399&lt;=Dashboard!$K$26,"TIER 1","TIER 6"),IF(R399&gt;Dashboard!$J$27,IF(R399&lt;=Dashboard!$K$27,"TIER 2","TIER 6"),IF(R399&gt;Dashboard!$J$28,IF(R399&lt;=Dashboard!$K$28,"TIER 3","TIER 6"),IF(R399&gt;Dashboard!$J$29,IF(R399&lt;=Dashboard!$K$29,"TIER 4","TIER 6"),IF(R399&gt;Dashboard!$J$30,IF(R399&lt;=Dashboard!$K$30,"TIER 5","TIER 6"),IF(R399&gt;Dashboard!$J$31,IF(R399&lt;=Dashboard!$K$31,"TIER 6","TIER 6"),"TIER 6")))))))</f>
        <v>TIER 1</v>
      </c>
      <c r="T399" s="14">
        <f>$R399*Dashboard!$K$37</f>
        <v>137189.97496856633</v>
      </c>
      <c r="U399" s="14">
        <f>$R399*Dashboard!$K$38</f>
        <v>205784.96245284949</v>
      </c>
      <c r="V399" s="14">
        <f>$R399*Dashboard!$K$39</f>
        <v>342974.93742141582</v>
      </c>
      <c r="W399" s="14">
        <f>$R399*Dashboard!$K$40</f>
        <v>685949.87484283163</v>
      </c>
    </row>
    <row r="400" spans="3:23" x14ac:dyDescent="0.55000000000000004">
      <c r="C400" s="1" t="s">
        <v>469</v>
      </c>
      <c r="D400" s="1" t="s">
        <v>470</v>
      </c>
      <c r="E400" s="14">
        <v>233831</v>
      </c>
      <c r="F400" s="14">
        <v>966503</v>
      </c>
      <c r="G400" s="14">
        <v>1200334</v>
      </c>
      <c r="H400" s="14">
        <f>E400*(1+Dashboard!$K$19)^(Dashboard!$J$36-2011)</f>
        <v>273970.28471914073</v>
      </c>
      <c r="I400" s="14">
        <f>F400*(1+Dashboard!$K$20)^(Dashboard!$J$36-2011)</f>
        <v>1007764.0701748133</v>
      </c>
      <c r="J400" s="14">
        <f>G400*(1+Dashboard!$K$18)^(Dashboard!$J$36-2011)</f>
        <v>1299789.720893376</v>
      </c>
      <c r="K400" s="1" t="str">
        <f>IF(J400&gt;Dashboard!$I$26,"Metro",IF(J400&gt;Dashboard!$H$26,IF(J400&lt;=Dashboard!$I$26,"TIER 1","TIER 6"),IF(J400&gt;Dashboard!$H$27,IF(J400&lt;=Dashboard!$I$27,"TIER 2","TIER 6"),IF(J400&gt;Dashboard!$H$28,IF(J400&lt;=Dashboard!$I$28,"TIER 3","TIER 6"),IF(J400&gt;Dashboard!$H$29,IF(J400&lt;=Dashboard!$I$29,"TIER 4","TIER 6"),IF(J400&gt;Dashboard!$H$30,IF(J400&lt;=Dashboard!$I$30,"TIER 5","TIER 6"),IF(J400&gt;Dashboard!$H$31,IF(J400&lt;=Dashboard!$I$31,"TIER 6","TIER 6"),"TIER 6")))))))</f>
        <v>TIER 1</v>
      </c>
      <c r="L400" s="14">
        <f>$J400*Dashboard!$J$37</f>
        <v>64989.486044668804</v>
      </c>
      <c r="M400" s="14">
        <f>$J400*Dashboard!$J$38</f>
        <v>98784.018787896581</v>
      </c>
      <c r="N400" s="14">
        <f>$J400*Dashboard!$J$39</f>
        <v>389936.91626801278</v>
      </c>
      <c r="O400" s="14">
        <f>$J400*Dashboard!$J$40</f>
        <v>746079.29979279789</v>
      </c>
      <c r="P400" s="14">
        <f>H400*(1+Dashboard!$L$19)^(Dashboard!$K$36-2019)</f>
        <v>302485.3320056416</v>
      </c>
      <c r="Q400" s="14">
        <f>I400*(1+Dashboard!$L$20)^(Dashboard!$K$36-2019)</f>
        <v>1031987.7427623055</v>
      </c>
      <c r="R400" s="14">
        <f>J400*(1+Dashboard!$L$18)^(Dashboard!$K$36-2019)</f>
        <v>1366092.059675612</v>
      </c>
      <c r="S400" s="1" t="str">
        <f>IF(R400&gt;Dashboard!$K$26,"Metro",IF(R400&gt;Dashboard!$J$26,IF(R400&lt;=Dashboard!$K$26,"TIER 1","TIER 6"),IF(R400&gt;Dashboard!$J$27,IF(R400&lt;=Dashboard!$K$27,"TIER 2","TIER 6"),IF(R400&gt;Dashboard!$J$28,IF(R400&lt;=Dashboard!$K$28,"TIER 3","TIER 6"),IF(R400&gt;Dashboard!$J$29,IF(R400&lt;=Dashboard!$K$29,"TIER 4","TIER 6"),IF(R400&gt;Dashboard!$J$30,IF(R400&lt;=Dashboard!$K$30,"TIER 5","TIER 6"),IF(R400&gt;Dashboard!$J$31,IF(R400&lt;=Dashboard!$K$31,"TIER 6","TIER 6"),"TIER 6")))))))</f>
        <v>TIER 1</v>
      </c>
      <c r="T400" s="14">
        <f>$R400*Dashboard!$K$37</f>
        <v>136609.2059675612</v>
      </c>
      <c r="U400" s="14">
        <f>$R400*Dashboard!$K$38</f>
        <v>204913.80895134181</v>
      </c>
      <c r="V400" s="14">
        <f>$R400*Dashboard!$K$39</f>
        <v>341523.01491890301</v>
      </c>
      <c r="W400" s="14">
        <f>$R400*Dashboard!$K$40</f>
        <v>683046.02983780601</v>
      </c>
    </row>
    <row r="401" spans="3:23" x14ac:dyDescent="0.55000000000000004">
      <c r="C401" s="1" t="s">
        <v>432</v>
      </c>
      <c r="D401" s="1" t="s">
        <v>439</v>
      </c>
      <c r="E401" s="14">
        <v>131613</v>
      </c>
      <c r="F401" s="14">
        <v>1065799</v>
      </c>
      <c r="G401" s="14">
        <v>1197412</v>
      </c>
      <c r="H401" s="14">
        <f>E401*(1+Dashboard!$K$19)^(Dashboard!$J$36-2011)</f>
        <v>154205.60611185117</v>
      </c>
      <c r="I401" s="14">
        <f>F401*(1+Dashboard!$K$20)^(Dashboard!$J$36-2011)</f>
        <v>1111299.1250190076</v>
      </c>
      <c r="J401" s="14">
        <f>G401*(1+Dashboard!$K$18)^(Dashboard!$J$36-2011)</f>
        <v>1296625.6135995309</v>
      </c>
      <c r="K401" s="1" t="str">
        <f>IF(J401&gt;Dashboard!$I$26,"Metro",IF(J401&gt;Dashboard!$H$26,IF(J401&lt;=Dashboard!$I$26,"TIER 1","TIER 6"),IF(J401&gt;Dashboard!$H$27,IF(J401&lt;=Dashboard!$I$27,"TIER 2","TIER 6"),IF(J401&gt;Dashboard!$H$28,IF(J401&lt;=Dashboard!$I$28,"TIER 3","TIER 6"),IF(J401&gt;Dashboard!$H$29,IF(J401&lt;=Dashboard!$I$29,"TIER 4","TIER 6"),IF(J401&gt;Dashboard!$H$30,IF(J401&lt;=Dashboard!$I$30,"TIER 5","TIER 6"),IF(J401&gt;Dashboard!$H$31,IF(J401&lt;=Dashboard!$I$31,"TIER 6","TIER 6"),"TIER 6")))))))</f>
        <v>TIER 1</v>
      </c>
      <c r="L401" s="14">
        <f>$J401*Dashboard!$J$37</f>
        <v>64831.280679976546</v>
      </c>
      <c r="M401" s="14">
        <f>$J401*Dashboard!$J$38</f>
        <v>98543.546633564343</v>
      </c>
      <c r="N401" s="14">
        <f>$J401*Dashboard!$J$39</f>
        <v>388987.68407985923</v>
      </c>
      <c r="O401" s="14">
        <f>$J401*Dashboard!$J$40</f>
        <v>744263.10220613086</v>
      </c>
      <c r="P401" s="14">
        <f>H401*(1+Dashboard!$L$19)^(Dashboard!$K$36-2019)</f>
        <v>170255.44945391547</v>
      </c>
      <c r="Q401" s="14">
        <f>I401*(1+Dashboard!$L$20)^(Dashboard!$K$36-2019)</f>
        <v>1138011.4746134493</v>
      </c>
      <c r="R401" s="14">
        <f>J401*(1+Dashboard!$L$18)^(Dashboard!$K$36-2019)</f>
        <v>1362766.5511101861</v>
      </c>
      <c r="S401" s="1" t="str">
        <f>IF(R401&gt;Dashboard!$K$26,"Metro",IF(R401&gt;Dashboard!$J$26,IF(R401&lt;=Dashboard!$K$26,"TIER 1","TIER 6"),IF(R401&gt;Dashboard!$J$27,IF(R401&lt;=Dashboard!$K$27,"TIER 2","TIER 6"),IF(R401&gt;Dashboard!$J$28,IF(R401&lt;=Dashboard!$K$28,"TIER 3","TIER 6"),IF(R401&gt;Dashboard!$J$29,IF(R401&lt;=Dashboard!$K$29,"TIER 4","TIER 6"),IF(R401&gt;Dashboard!$J$30,IF(R401&lt;=Dashboard!$K$30,"TIER 5","TIER 6"),IF(R401&gt;Dashboard!$J$31,IF(R401&lt;=Dashboard!$K$31,"TIER 6","TIER 6"),"TIER 6")))))))</f>
        <v>TIER 1</v>
      </c>
      <c r="T401" s="14">
        <f>$R401*Dashboard!$K$37</f>
        <v>136276.65511101863</v>
      </c>
      <c r="U401" s="14">
        <f>$R401*Dashboard!$K$38</f>
        <v>204414.98266652791</v>
      </c>
      <c r="V401" s="14">
        <f>$R401*Dashboard!$K$39</f>
        <v>340691.63777754654</v>
      </c>
      <c r="W401" s="14">
        <f>$R401*Dashboard!$K$40</f>
        <v>681383.27555509307</v>
      </c>
    </row>
    <row r="402" spans="3:23" x14ac:dyDescent="0.55000000000000004">
      <c r="C402" s="1" t="s">
        <v>469</v>
      </c>
      <c r="D402" s="1" t="s">
        <v>479</v>
      </c>
      <c r="E402" s="14">
        <v>211413</v>
      </c>
      <c r="F402" s="14">
        <v>985747</v>
      </c>
      <c r="G402" s="14">
        <v>1197160</v>
      </c>
      <c r="H402" s="14">
        <f>E402*(1+Dashboard!$K$19)^(Dashboard!$J$36-2011)</f>
        <v>247704.02471583197</v>
      </c>
      <c r="I402" s="14">
        <f>F402*(1+Dashboard!$K$20)^(Dashboard!$J$36-2011)</f>
        <v>1027829.6175827821</v>
      </c>
      <c r="J402" s="14">
        <f>G402*(1+Dashboard!$K$18)^(Dashboard!$J$36-2011)</f>
        <v>1296352.7337097125</v>
      </c>
      <c r="K402" s="1" t="str">
        <f>IF(J402&gt;Dashboard!$I$26,"Metro",IF(J402&gt;Dashboard!$H$26,IF(J402&lt;=Dashboard!$I$26,"TIER 1","TIER 6"),IF(J402&gt;Dashboard!$H$27,IF(J402&lt;=Dashboard!$I$27,"TIER 2","TIER 6"),IF(J402&gt;Dashboard!$H$28,IF(J402&lt;=Dashboard!$I$28,"TIER 3","TIER 6"),IF(J402&gt;Dashboard!$H$29,IF(J402&lt;=Dashboard!$I$29,"TIER 4","TIER 6"),IF(J402&gt;Dashboard!$H$30,IF(J402&lt;=Dashboard!$I$30,"TIER 5","TIER 6"),IF(J402&gt;Dashboard!$H$31,IF(J402&lt;=Dashboard!$I$31,"TIER 6","TIER 6"),"TIER 6")))))))</f>
        <v>TIER 1</v>
      </c>
      <c r="L402" s="14">
        <f>$J402*Dashboard!$J$37</f>
        <v>64817.636685485631</v>
      </c>
      <c r="M402" s="14">
        <f>$J402*Dashboard!$J$38</f>
        <v>98522.807761938151</v>
      </c>
      <c r="N402" s="14">
        <f>$J402*Dashboard!$J$39</f>
        <v>388905.82011291373</v>
      </c>
      <c r="O402" s="14">
        <f>$J402*Dashboard!$J$40</f>
        <v>744106.4691493751</v>
      </c>
      <c r="P402" s="14">
        <f>H402*(1+Dashboard!$L$19)^(Dashboard!$K$36-2019)</f>
        <v>273485.25856412842</v>
      </c>
      <c r="Q402" s="14">
        <f>I402*(1+Dashboard!$L$20)^(Dashboard!$K$36-2019)</f>
        <v>1052535.6066817322</v>
      </c>
      <c r="R402" s="14">
        <f>J402*(1+Dashboard!$L$18)^(Dashboard!$K$36-2019)</f>
        <v>1362479.7516035168</v>
      </c>
      <c r="S402" s="1" t="str">
        <f>IF(R402&gt;Dashboard!$K$26,"Metro",IF(R402&gt;Dashboard!$J$26,IF(R402&lt;=Dashboard!$K$26,"TIER 1","TIER 6"),IF(R402&gt;Dashboard!$J$27,IF(R402&lt;=Dashboard!$K$27,"TIER 2","TIER 6"),IF(R402&gt;Dashboard!$J$28,IF(R402&lt;=Dashboard!$K$28,"TIER 3","TIER 6"),IF(R402&gt;Dashboard!$J$29,IF(R402&lt;=Dashboard!$K$29,"TIER 4","TIER 6"),IF(R402&gt;Dashboard!$J$30,IF(R402&lt;=Dashboard!$K$30,"TIER 5","TIER 6"),IF(R402&gt;Dashboard!$J$31,IF(R402&lt;=Dashboard!$K$31,"TIER 6","TIER 6"),"TIER 6")))))))</f>
        <v>TIER 1</v>
      </c>
      <c r="T402" s="14">
        <f>$R402*Dashboard!$K$37</f>
        <v>136247.97516035169</v>
      </c>
      <c r="U402" s="14">
        <f>$R402*Dashboard!$K$38</f>
        <v>204371.9627405275</v>
      </c>
      <c r="V402" s="14">
        <f>$R402*Dashboard!$K$39</f>
        <v>340619.93790087919</v>
      </c>
      <c r="W402" s="14">
        <f>$R402*Dashboard!$K$40</f>
        <v>681239.87580175838</v>
      </c>
    </row>
    <row r="403" spans="3:23" x14ac:dyDescent="0.55000000000000004">
      <c r="C403" s="1" t="s">
        <v>528</v>
      </c>
      <c r="D403" s="1" t="s">
        <v>534</v>
      </c>
      <c r="E403" s="14">
        <v>117506</v>
      </c>
      <c r="F403" s="14">
        <v>1075305</v>
      </c>
      <c r="G403" s="14">
        <v>1192811</v>
      </c>
      <c r="H403" s="14">
        <f>E403*(1+Dashboard!$K$19)^(Dashboard!$J$36-2011)</f>
        <v>137677.00722405221</v>
      </c>
      <c r="I403" s="14">
        <f>F403*(1+Dashboard!$K$20)^(Dashboard!$J$36-2011)</f>
        <v>1121210.9465561179</v>
      </c>
      <c r="J403" s="14">
        <f>G403*(1+Dashboard!$K$18)^(Dashboard!$J$36-2011)</f>
        <v>1291643.389896936</v>
      </c>
      <c r="K403" s="1" t="str">
        <f>IF(J403&gt;Dashboard!$I$26,"Metro",IF(J403&gt;Dashboard!$H$26,IF(J403&lt;=Dashboard!$I$26,"TIER 1","TIER 6"),IF(J403&gt;Dashboard!$H$27,IF(J403&lt;=Dashboard!$I$27,"TIER 2","TIER 6"),IF(J403&gt;Dashboard!$H$28,IF(J403&lt;=Dashboard!$I$28,"TIER 3","TIER 6"),IF(J403&gt;Dashboard!$H$29,IF(J403&lt;=Dashboard!$I$29,"TIER 4","TIER 6"),IF(J403&gt;Dashboard!$H$30,IF(J403&lt;=Dashboard!$I$30,"TIER 5","TIER 6"),IF(J403&gt;Dashboard!$H$31,IF(J403&lt;=Dashboard!$I$31,"TIER 6","TIER 6"),"TIER 6")))))))</f>
        <v>TIER 1</v>
      </c>
      <c r="L403" s="14">
        <f>$J403*Dashboard!$J$37</f>
        <v>64582.169494846807</v>
      </c>
      <c r="M403" s="14">
        <f>$J403*Dashboard!$J$38</f>
        <v>98164.897632167136</v>
      </c>
      <c r="N403" s="14">
        <f>$J403*Dashboard!$J$39</f>
        <v>387493.01696908078</v>
      </c>
      <c r="O403" s="14">
        <f>$J403*Dashboard!$J$40</f>
        <v>741403.30580084131</v>
      </c>
      <c r="P403" s="14">
        <f>H403*(1+Dashboard!$L$19)^(Dashboard!$K$36-2019)</f>
        <v>152006.54071810376</v>
      </c>
      <c r="Q403" s="14">
        <f>I403*(1+Dashboard!$L$20)^(Dashboard!$K$36-2019)</f>
        <v>1148161.5470733366</v>
      </c>
      <c r="R403" s="14">
        <f>J403*(1+Dashboard!$L$18)^(Dashboard!$K$36-2019)</f>
        <v>1357530.1839269125</v>
      </c>
      <c r="S403" s="1" t="str">
        <f>IF(R403&gt;Dashboard!$K$26,"Metro",IF(R403&gt;Dashboard!$J$26,IF(R403&lt;=Dashboard!$K$26,"TIER 1","TIER 6"),IF(R403&gt;Dashboard!$J$27,IF(R403&lt;=Dashboard!$K$27,"TIER 2","TIER 6"),IF(R403&gt;Dashboard!$J$28,IF(R403&lt;=Dashboard!$K$28,"TIER 3","TIER 6"),IF(R403&gt;Dashboard!$J$29,IF(R403&lt;=Dashboard!$K$29,"TIER 4","TIER 6"),IF(R403&gt;Dashboard!$J$30,IF(R403&lt;=Dashboard!$K$30,"TIER 5","TIER 6"),IF(R403&gt;Dashboard!$J$31,IF(R403&lt;=Dashboard!$K$31,"TIER 6","TIER 6"),"TIER 6")))))))</f>
        <v>TIER 1</v>
      </c>
      <c r="T403" s="14">
        <f>$R403*Dashboard!$K$37</f>
        <v>135753.01839269124</v>
      </c>
      <c r="U403" s="14">
        <f>$R403*Dashboard!$K$38</f>
        <v>203629.52758903688</v>
      </c>
      <c r="V403" s="14">
        <f>$R403*Dashboard!$K$39</f>
        <v>339382.54598172812</v>
      </c>
      <c r="W403" s="14">
        <f>$R403*Dashboard!$K$40</f>
        <v>678765.09196345625</v>
      </c>
    </row>
    <row r="404" spans="3:23" x14ac:dyDescent="0.55000000000000004">
      <c r="C404" s="1" t="s">
        <v>443</v>
      </c>
      <c r="D404" s="1" t="s">
        <v>135</v>
      </c>
      <c r="E404" s="14">
        <v>226786</v>
      </c>
      <c r="F404" s="14">
        <v>951487</v>
      </c>
      <c r="G404" s="14">
        <v>1178273</v>
      </c>
      <c r="H404" s="14">
        <f>E404*(1+Dashboard!$K$19)^(Dashboard!$J$36-2011)</f>
        <v>265715.9443799798</v>
      </c>
      <c r="I404" s="14">
        <f>F404*(1+Dashboard!$K$20)^(Dashboard!$J$36-2011)</f>
        <v>992107.02071118506</v>
      </c>
      <c r="J404" s="14">
        <f>G404*(1+Dashboard!$K$18)^(Dashboard!$J$36-2011)</f>
        <v>1275900.8191105151</v>
      </c>
      <c r="K404" s="1" t="str">
        <f>IF(J404&gt;Dashboard!$I$26,"Metro",IF(J404&gt;Dashboard!$H$26,IF(J404&lt;=Dashboard!$I$26,"TIER 1","TIER 6"),IF(J404&gt;Dashboard!$H$27,IF(J404&lt;=Dashboard!$I$27,"TIER 2","TIER 6"),IF(J404&gt;Dashboard!$H$28,IF(J404&lt;=Dashboard!$I$28,"TIER 3","TIER 6"),IF(J404&gt;Dashboard!$H$29,IF(J404&lt;=Dashboard!$I$29,"TIER 4","TIER 6"),IF(J404&gt;Dashboard!$H$30,IF(J404&lt;=Dashboard!$I$30,"TIER 5","TIER 6"),IF(J404&gt;Dashboard!$H$31,IF(J404&lt;=Dashboard!$I$31,"TIER 6","TIER 6"),"TIER 6")))))))</f>
        <v>TIER 1</v>
      </c>
      <c r="L404" s="14">
        <f>$J404*Dashboard!$J$37</f>
        <v>63795.040955525757</v>
      </c>
      <c r="M404" s="14">
        <f>$J404*Dashboard!$J$38</f>
        <v>96968.462252399142</v>
      </c>
      <c r="N404" s="14">
        <f>$J404*Dashboard!$J$39</f>
        <v>382770.24573315453</v>
      </c>
      <c r="O404" s="14">
        <f>$J404*Dashboard!$J$40</f>
        <v>732367.0701694357</v>
      </c>
      <c r="P404" s="14">
        <f>H404*(1+Dashboard!$L$19)^(Dashboard!$K$36-2019)</f>
        <v>293371.87329409464</v>
      </c>
      <c r="Q404" s="14">
        <f>I404*(1+Dashboard!$L$20)^(Dashboard!$K$36-2019)</f>
        <v>1015954.3440606783</v>
      </c>
      <c r="R404" s="14">
        <f>J404*(1+Dashboard!$L$18)^(Dashboard!$K$36-2019)</f>
        <v>1340984.5838159735</v>
      </c>
      <c r="S404" s="1" t="str">
        <f>IF(R404&gt;Dashboard!$K$26,"Metro",IF(R404&gt;Dashboard!$J$26,IF(R404&lt;=Dashboard!$K$26,"TIER 1","TIER 6"),IF(R404&gt;Dashboard!$J$27,IF(R404&lt;=Dashboard!$K$27,"TIER 2","TIER 6"),IF(R404&gt;Dashboard!$J$28,IF(R404&lt;=Dashboard!$K$28,"TIER 3","TIER 6"),IF(R404&gt;Dashboard!$J$29,IF(R404&lt;=Dashboard!$K$29,"TIER 4","TIER 6"),IF(R404&gt;Dashboard!$J$30,IF(R404&lt;=Dashboard!$K$30,"TIER 5","TIER 6"),IF(R404&gt;Dashboard!$J$31,IF(R404&lt;=Dashboard!$K$31,"TIER 6","TIER 6"),"TIER 6")))))))</f>
        <v>TIER 1</v>
      </c>
      <c r="T404" s="14">
        <f>$R404*Dashboard!$K$37</f>
        <v>134098.45838159736</v>
      </c>
      <c r="U404" s="14">
        <f>$R404*Dashboard!$K$38</f>
        <v>201147.68757239601</v>
      </c>
      <c r="V404" s="14">
        <f>$R404*Dashboard!$K$39</f>
        <v>335246.14595399337</v>
      </c>
      <c r="W404" s="14">
        <f>$R404*Dashboard!$K$40</f>
        <v>670492.29190798674</v>
      </c>
    </row>
    <row r="405" spans="3:23" x14ac:dyDescent="0.55000000000000004">
      <c r="C405" s="1" t="s">
        <v>417</v>
      </c>
      <c r="D405" s="1" t="s">
        <v>167</v>
      </c>
      <c r="E405" s="14">
        <v>334061</v>
      </c>
      <c r="F405" s="14">
        <v>843300</v>
      </c>
      <c r="G405" s="14">
        <v>1177361</v>
      </c>
      <c r="H405" s="14">
        <f>E405*(1+Dashboard!$K$19)^(Dashboard!$J$36-2011)</f>
        <v>391405.70447699784</v>
      </c>
      <c r="I405" s="14">
        <f>F405*(1+Dashboard!$K$20)^(Dashboard!$J$36-2011)</f>
        <v>879301.39935253176</v>
      </c>
      <c r="J405" s="14">
        <f>G405*(1+Dashboard!$K$18)^(Dashboard!$J$36-2011)</f>
        <v>1274913.2537949821</v>
      </c>
      <c r="K405" s="1" t="str">
        <f>IF(J405&gt;Dashboard!$I$26,"Metro",IF(J405&gt;Dashboard!$H$26,IF(J405&lt;=Dashboard!$I$26,"TIER 1","TIER 6"),IF(J405&gt;Dashboard!$H$27,IF(J405&lt;=Dashboard!$I$27,"TIER 2","TIER 6"),IF(J405&gt;Dashboard!$H$28,IF(J405&lt;=Dashboard!$I$28,"TIER 3","TIER 6"),IF(J405&gt;Dashboard!$H$29,IF(J405&lt;=Dashboard!$I$29,"TIER 4","TIER 6"),IF(J405&gt;Dashboard!$H$30,IF(J405&lt;=Dashboard!$I$30,"TIER 5","TIER 6"),IF(J405&gt;Dashboard!$H$31,IF(J405&lt;=Dashboard!$I$31,"TIER 6","TIER 6"),"TIER 6")))))))</f>
        <v>TIER 1</v>
      </c>
      <c r="L405" s="14">
        <f>$J405*Dashboard!$J$37</f>
        <v>63745.662689749108</v>
      </c>
      <c r="M405" s="14">
        <f>$J405*Dashboard!$J$38</f>
        <v>96893.407288418632</v>
      </c>
      <c r="N405" s="14">
        <f>$J405*Dashboard!$J$39</f>
        <v>382473.97613849462</v>
      </c>
      <c r="O405" s="14">
        <f>$J405*Dashboard!$J$40</f>
        <v>731800.20767831977</v>
      </c>
      <c r="P405" s="14">
        <f>H405*(1+Dashboard!$L$19)^(Dashboard!$K$36-2019)</f>
        <v>432143.52457602561</v>
      </c>
      <c r="Q405" s="14">
        <f>I405*(1+Dashboard!$L$20)^(Dashboard!$K$36-2019)</f>
        <v>900437.20864958747</v>
      </c>
      <c r="R405" s="14">
        <f>J405*(1+Dashboard!$L$18)^(Dashboard!$K$36-2019)</f>
        <v>1339946.642744218</v>
      </c>
      <c r="S405" s="1" t="str">
        <f>IF(R405&gt;Dashboard!$K$26,"Metro",IF(R405&gt;Dashboard!$J$26,IF(R405&lt;=Dashboard!$K$26,"TIER 1","TIER 6"),IF(R405&gt;Dashboard!$J$27,IF(R405&lt;=Dashboard!$K$27,"TIER 2","TIER 6"),IF(R405&gt;Dashboard!$J$28,IF(R405&lt;=Dashboard!$K$28,"TIER 3","TIER 6"),IF(R405&gt;Dashboard!$J$29,IF(R405&lt;=Dashboard!$K$29,"TIER 4","TIER 6"),IF(R405&gt;Dashboard!$J$30,IF(R405&lt;=Dashboard!$K$30,"TIER 5","TIER 6"),IF(R405&gt;Dashboard!$J$31,IF(R405&lt;=Dashboard!$K$31,"TIER 6","TIER 6"),"TIER 6")))))))</f>
        <v>TIER 1</v>
      </c>
      <c r="T405" s="14">
        <f>$R405*Dashboard!$K$37</f>
        <v>133994.66427442181</v>
      </c>
      <c r="U405" s="14">
        <f>$R405*Dashboard!$K$38</f>
        <v>200991.99641163269</v>
      </c>
      <c r="V405" s="14">
        <f>$R405*Dashboard!$K$39</f>
        <v>334986.6606860545</v>
      </c>
      <c r="W405" s="14">
        <f>$R405*Dashboard!$K$40</f>
        <v>669973.321372109</v>
      </c>
    </row>
    <row r="406" spans="3:23" x14ac:dyDescent="0.55000000000000004">
      <c r="C406" s="1" t="s">
        <v>469</v>
      </c>
      <c r="D406" s="1" t="s">
        <v>473</v>
      </c>
      <c r="E406" s="14">
        <v>178733</v>
      </c>
      <c r="F406" s="14">
        <v>998612</v>
      </c>
      <c r="G406" s="14">
        <v>1177345</v>
      </c>
      <c r="H406" s="14">
        <f>E406*(1+Dashboard!$K$19)^(Dashboard!$J$36-2011)</f>
        <v>209414.19614467793</v>
      </c>
      <c r="I406" s="14">
        <f>F406*(1+Dashboard!$K$20)^(Dashboard!$J$36-2011)</f>
        <v>1041243.8385037715</v>
      </c>
      <c r="J406" s="14">
        <f>G406*(1+Dashboard!$K$18)^(Dashboard!$J$36-2011)</f>
        <v>1274895.928087692</v>
      </c>
      <c r="K406" s="1" t="str">
        <f>IF(J406&gt;Dashboard!$I$26,"Metro",IF(J406&gt;Dashboard!$H$26,IF(J406&lt;=Dashboard!$I$26,"TIER 1","TIER 6"),IF(J406&gt;Dashboard!$H$27,IF(J406&lt;=Dashboard!$I$27,"TIER 2","TIER 6"),IF(J406&gt;Dashboard!$H$28,IF(J406&lt;=Dashboard!$I$28,"TIER 3","TIER 6"),IF(J406&gt;Dashboard!$H$29,IF(J406&lt;=Dashboard!$I$29,"TIER 4","TIER 6"),IF(J406&gt;Dashboard!$H$30,IF(J406&lt;=Dashboard!$I$30,"TIER 5","TIER 6"),IF(J406&gt;Dashboard!$H$31,IF(J406&lt;=Dashboard!$I$31,"TIER 6","TIER 6"),"TIER 6")))))))</f>
        <v>TIER 1</v>
      </c>
      <c r="L406" s="14">
        <f>$J406*Dashboard!$J$37</f>
        <v>63744.7964043846</v>
      </c>
      <c r="M406" s="14">
        <f>$J406*Dashboard!$J$38</f>
        <v>96892.090534664589</v>
      </c>
      <c r="N406" s="14">
        <f>$J406*Dashboard!$J$39</f>
        <v>382468.7784263076</v>
      </c>
      <c r="O406" s="14">
        <f>$J406*Dashboard!$J$40</f>
        <v>731790.26272233529</v>
      </c>
      <c r="P406" s="14">
        <f>H406*(1+Dashboard!$L$19)^(Dashboard!$K$36-2019)</f>
        <v>231210.19388089835</v>
      </c>
      <c r="Q406" s="14">
        <f>I406*(1+Dashboard!$L$20)^(Dashboard!$K$36-2019)</f>
        <v>1066272.2658650323</v>
      </c>
      <c r="R406" s="14">
        <f>J406*(1+Dashboard!$L$18)^(Dashboard!$K$36-2019)</f>
        <v>1339928.4332517311</v>
      </c>
      <c r="S406" s="1" t="str">
        <f>IF(R406&gt;Dashboard!$K$26,"Metro",IF(R406&gt;Dashboard!$J$26,IF(R406&lt;=Dashboard!$K$26,"TIER 1","TIER 6"),IF(R406&gt;Dashboard!$J$27,IF(R406&lt;=Dashboard!$K$27,"TIER 2","TIER 6"),IF(R406&gt;Dashboard!$J$28,IF(R406&lt;=Dashboard!$K$28,"TIER 3","TIER 6"),IF(R406&gt;Dashboard!$J$29,IF(R406&lt;=Dashboard!$K$29,"TIER 4","TIER 6"),IF(R406&gt;Dashboard!$J$30,IF(R406&lt;=Dashboard!$K$30,"TIER 5","TIER 6"),IF(R406&gt;Dashboard!$J$31,IF(R406&lt;=Dashboard!$K$31,"TIER 6","TIER 6"),"TIER 6")))))))</f>
        <v>TIER 1</v>
      </c>
      <c r="T406" s="14">
        <f>$R406*Dashboard!$K$37</f>
        <v>133992.8433251731</v>
      </c>
      <c r="U406" s="14">
        <f>$R406*Dashboard!$K$38</f>
        <v>200989.26498775967</v>
      </c>
      <c r="V406" s="14">
        <f>$R406*Dashboard!$K$39</f>
        <v>334982.10831293277</v>
      </c>
      <c r="W406" s="14">
        <f>$R406*Dashboard!$K$40</f>
        <v>669964.21662586555</v>
      </c>
    </row>
    <row r="407" spans="3:23" x14ac:dyDescent="0.55000000000000004">
      <c r="C407" s="1" t="s">
        <v>417</v>
      </c>
      <c r="D407" s="1" t="s">
        <v>431</v>
      </c>
      <c r="E407" s="14">
        <v>220677</v>
      </c>
      <c r="F407" s="14">
        <v>953594</v>
      </c>
      <c r="G407" s="14">
        <v>1174271</v>
      </c>
      <c r="H407" s="14">
        <f>E407*(1+Dashboard!$K$19)^(Dashboard!$J$36-2011)</f>
        <v>258558.27722143696</v>
      </c>
      <c r="I407" s="14">
        <f>F407*(1+Dashboard!$K$20)^(Dashboard!$J$36-2011)</f>
        <v>994303.97084569931</v>
      </c>
      <c r="J407" s="14">
        <f>G407*(1+Dashboard!$K$18)^(Dashboard!$J$36-2011)</f>
        <v>1271567.2265745914</v>
      </c>
      <c r="K407" s="1" t="str">
        <f>IF(J407&gt;Dashboard!$I$26,"Metro",IF(J407&gt;Dashboard!$H$26,IF(J407&lt;=Dashboard!$I$26,"TIER 1","TIER 6"),IF(J407&gt;Dashboard!$H$27,IF(J407&lt;=Dashboard!$I$27,"TIER 2","TIER 6"),IF(J407&gt;Dashboard!$H$28,IF(J407&lt;=Dashboard!$I$28,"TIER 3","TIER 6"),IF(J407&gt;Dashboard!$H$29,IF(J407&lt;=Dashboard!$I$29,"TIER 4","TIER 6"),IF(J407&gt;Dashboard!$H$30,IF(J407&lt;=Dashboard!$I$30,"TIER 5","TIER 6"),IF(J407&gt;Dashboard!$H$31,IF(J407&lt;=Dashboard!$I$31,"TIER 6","TIER 6"),"TIER 6")))))))</f>
        <v>TIER 1</v>
      </c>
      <c r="L407" s="14">
        <f>$J407*Dashboard!$J$37</f>
        <v>63578.361328729574</v>
      </c>
      <c r="M407" s="14">
        <f>$J407*Dashboard!$J$38</f>
        <v>96639.109219668942</v>
      </c>
      <c r="N407" s="14">
        <f>$J407*Dashboard!$J$39</f>
        <v>381470.16797237739</v>
      </c>
      <c r="O407" s="14">
        <f>$J407*Dashboard!$J$40</f>
        <v>729879.58805381553</v>
      </c>
      <c r="P407" s="14">
        <f>H407*(1+Dashboard!$L$19)^(Dashboard!$K$36-2019)</f>
        <v>285469.23038865242</v>
      </c>
      <c r="Q407" s="14">
        <f>I407*(1+Dashboard!$L$20)^(Dashboard!$K$36-2019)</f>
        <v>1018204.1023894163</v>
      </c>
      <c r="R407" s="14">
        <f>J407*(1+Dashboard!$L$18)^(Dashboard!$K$36-2019)</f>
        <v>1336429.9345076792</v>
      </c>
      <c r="S407" s="1" t="str">
        <f>IF(R407&gt;Dashboard!$K$26,"Metro",IF(R407&gt;Dashboard!$J$26,IF(R407&lt;=Dashboard!$K$26,"TIER 1","TIER 6"),IF(R407&gt;Dashboard!$J$27,IF(R407&lt;=Dashboard!$K$27,"TIER 2","TIER 6"),IF(R407&gt;Dashboard!$J$28,IF(R407&lt;=Dashboard!$K$28,"TIER 3","TIER 6"),IF(R407&gt;Dashboard!$J$29,IF(R407&lt;=Dashboard!$K$29,"TIER 4","TIER 6"),IF(R407&gt;Dashboard!$J$30,IF(R407&lt;=Dashboard!$K$30,"TIER 5","TIER 6"),IF(R407&gt;Dashboard!$J$31,IF(R407&lt;=Dashboard!$K$31,"TIER 6","TIER 6"),"TIER 6")))))))</f>
        <v>TIER 1</v>
      </c>
      <c r="T407" s="14">
        <f>$R407*Dashboard!$K$37</f>
        <v>133642.99345076791</v>
      </c>
      <c r="U407" s="14">
        <f>$R407*Dashboard!$K$38</f>
        <v>200464.49017615188</v>
      </c>
      <c r="V407" s="14">
        <f>$R407*Dashboard!$K$39</f>
        <v>334107.4836269198</v>
      </c>
      <c r="W407" s="14">
        <f>$R407*Dashboard!$K$40</f>
        <v>668214.9672538396</v>
      </c>
    </row>
    <row r="408" spans="3:23" x14ac:dyDescent="0.55000000000000004">
      <c r="C408" s="1" t="s">
        <v>571</v>
      </c>
      <c r="D408" s="1" t="s">
        <v>581</v>
      </c>
      <c r="E408" s="14">
        <v>183820</v>
      </c>
      <c r="F408" s="14">
        <v>972777</v>
      </c>
      <c r="G408" s="14">
        <v>1156597</v>
      </c>
      <c r="H408" s="14">
        <f>E408*(1+Dashboard!$K$19)^(Dashboard!$J$36-2011)</f>
        <v>215374.42741583646</v>
      </c>
      <c r="I408" s="14">
        <f>F408*(1+Dashboard!$K$20)^(Dashboard!$J$36-2011)</f>
        <v>1014305.9140969499</v>
      </c>
      <c r="J408" s="14">
        <f>G408*(1+Dashboard!$K$18)^(Dashboard!$J$36-2011)</f>
        <v>1252428.8171593207</v>
      </c>
      <c r="K408" s="1" t="str">
        <f>IF(J408&gt;Dashboard!$I$26,"Metro",IF(J408&gt;Dashboard!$H$26,IF(J408&lt;=Dashboard!$I$26,"TIER 1","TIER 6"),IF(J408&gt;Dashboard!$H$27,IF(J408&lt;=Dashboard!$I$27,"TIER 2","TIER 6"),IF(J408&gt;Dashboard!$H$28,IF(J408&lt;=Dashboard!$I$28,"TIER 3","TIER 6"),IF(J408&gt;Dashboard!$H$29,IF(J408&lt;=Dashboard!$I$29,"TIER 4","TIER 6"),IF(J408&gt;Dashboard!$H$30,IF(J408&lt;=Dashboard!$I$30,"TIER 5","TIER 6"),IF(J408&gt;Dashboard!$H$31,IF(J408&lt;=Dashboard!$I$31,"TIER 6","TIER 6"),"TIER 6")))))))</f>
        <v>TIER 1</v>
      </c>
      <c r="L408" s="14">
        <f>$J408*Dashboard!$J$37</f>
        <v>62621.440857966038</v>
      </c>
      <c r="M408" s="14">
        <f>$J408*Dashboard!$J$38</f>
        <v>95184.590104108371</v>
      </c>
      <c r="N408" s="14">
        <f>$J408*Dashboard!$J$39</f>
        <v>375728.6451477962</v>
      </c>
      <c r="O408" s="14">
        <f>$J408*Dashboard!$J$40</f>
        <v>718894.14104945015</v>
      </c>
      <c r="P408" s="14">
        <f>H408*(1+Dashboard!$L$19)^(Dashboard!$K$36-2019)</f>
        <v>237790.77081001681</v>
      </c>
      <c r="Q408" s="14">
        <f>I408*(1+Dashboard!$L$20)^(Dashboard!$K$36-2019)</f>
        <v>1038686.8332960035</v>
      </c>
      <c r="R408" s="14">
        <f>J408*(1+Dashboard!$L$18)^(Dashboard!$K$36-2019)</f>
        <v>1316315.2738693012</v>
      </c>
      <c r="S408" s="1" t="str">
        <f>IF(R408&gt;Dashboard!$K$26,"Metro",IF(R408&gt;Dashboard!$J$26,IF(R408&lt;=Dashboard!$K$26,"TIER 1","TIER 6"),IF(R408&gt;Dashboard!$J$27,IF(R408&lt;=Dashboard!$K$27,"TIER 2","TIER 6"),IF(R408&gt;Dashboard!$J$28,IF(R408&lt;=Dashboard!$K$28,"TIER 3","TIER 6"),IF(R408&gt;Dashboard!$J$29,IF(R408&lt;=Dashboard!$K$29,"TIER 4","TIER 6"),IF(R408&gt;Dashboard!$J$30,IF(R408&lt;=Dashboard!$K$30,"TIER 5","TIER 6"),IF(R408&gt;Dashboard!$J$31,IF(R408&lt;=Dashboard!$K$31,"TIER 6","TIER 6"),"TIER 6")))))))</f>
        <v>TIER 1</v>
      </c>
      <c r="T408" s="14">
        <f>$R408*Dashboard!$K$37</f>
        <v>131631.52738693013</v>
      </c>
      <c r="U408" s="14">
        <f>$R408*Dashboard!$K$38</f>
        <v>197447.29108039517</v>
      </c>
      <c r="V408" s="14">
        <f>$R408*Dashboard!$K$39</f>
        <v>329078.8184673253</v>
      </c>
      <c r="W408" s="14">
        <f>$R408*Dashboard!$K$40</f>
        <v>658157.6369346506</v>
      </c>
    </row>
    <row r="409" spans="3:23" x14ac:dyDescent="0.55000000000000004">
      <c r="C409" s="1" t="s">
        <v>269</v>
      </c>
      <c r="D409" s="1" t="s">
        <v>290</v>
      </c>
      <c r="E409" s="14">
        <v>110096</v>
      </c>
      <c r="F409" s="14">
        <v>1040954</v>
      </c>
      <c r="G409" s="14">
        <v>1151050</v>
      </c>
      <c r="H409" s="14">
        <f>E409*(1+Dashboard!$K$19)^(Dashboard!$J$36-2011)</f>
        <v>128995.01121082543</v>
      </c>
      <c r="I409" s="14">
        <f>F409*(1+Dashboard!$K$20)^(Dashboard!$J$36-2011)</f>
        <v>1085393.4647949904</v>
      </c>
      <c r="J409" s="14">
        <f>G409*(1+Dashboard!$K$18)^(Dashboard!$J$36-2011)</f>
        <v>1246422.2110132019</v>
      </c>
      <c r="K409" s="1" t="str">
        <f>IF(J409&gt;Dashboard!$I$26,"Metro",IF(J409&gt;Dashboard!$H$26,IF(J409&lt;=Dashboard!$I$26,"TIER 1","TIER 6"),IF(J409&gt;Dashboard!$H$27,IF(J409&lt;=Dashboard!$I$27,"TIER 2","TIER 6"),IF(J409&gt;Dashboard!$H$28,IF(J409&lt;=Dashboard!$I$28,"TIER 3","TIER 6"),IF(J409&gt;Dashboard!$H$29,IF(J409&lt;=Dashboard!$I$29,"TIER 4","TIER 6"),IF(J409&gt;Dashboard!$H$30,IF(J409&lt;=Dashboard!$I$30,"TIER 5","TIER 6"),IF(J409&gt;Dashboard!$H$31,IF(J409&lt;=Dashboard!$I$31,"TIER 6","TIER 6"),"TIER 6")))))))</f>
        <v>TIER 1</v>
      </c>
      <c r="L409" s="14">
        <f>$J409*Dashboard!$J$37</f>
        <v>62321.110550660094</v>
      </c>
      <c r="M409" s="14">
        <f>$J409*Dashboard!$J$38</f>
        <v>94728.088037003341</v>
      </c>
      <c r="N409" s="14">
        <f>$J409*Dashboard!$J$39</f>
        <v>373926.66330396052</v>
      </c>
      <c r="O409" s="14">
        <f>$J409*Dashboard!$J$40</f>
        <v>715446.34912157792</v>
      </c>
      <c r="P409" s="14">
        <f>H409*(1+Dashboard!$L$19)^(Dashboard!$K$36-2019)</f>
        <v>142420.91558644114</v>
      </c>
      <c r="Q409" s="14">
        <f>I409*(1+Dashboard!$L$20)^(Dashboard!$K$36-2019)</f>
        <v>1111483.1188101775</v>
      </c>
      <c r="R409" s="14">
        <f>J409*(1+Dashboard!$L$18)^(Dashboard!$K$36-2019)</f>
        <v>1310002.270442738</v>
      </c>
      <c r="S409" s="1" t="str">
        <f>IF(R409&gt;Dashboard!$K$26,"Metro",IF(R409&gt;Dashboard!$J$26,IF(R409&lt;=Dashboard!$K$26,"TIER 1","TIER 6"),IF(R409&gt;Dashboard!$J$27,IF(R409&lt;=Dashboard!$K$27,"TIER 2","TIER 6"),IF(R409&gt;Dashboard!$J$28,IF(R409&lt;=Dashboard!$K$28,"TIER 3","TIER 6"),IF(R409&gt;Dashboard!$J$29,IF(R409&lt;=Dashboard!$K$29,"TIER 4","TIER 6"),IF(R409&gt;Dashboard!$J$30,IF(R409&lt;=Dashboard!$K$30,"TIER 5","TIER 6"),IF(R409&gt;Dashboard!$J$31,IF(R409&lt;=Dashboard!$K$31,"TIER 6","TIER 6"),"TIER 6")))))))</f>
        <v>TIER 1</v>
      </c>
      <c r="T409" s="14">
        <f>$R409*Dashboard!$K$37</f>
        <v>131000.22704427381</v>
      </c>
      <c r="U409" s="14">
        <f>$R409*Dashboard!$K$38</f>
        <v>196500.34056641068</v>
      </c>
      <c r="V409" s="14">
        <f>$R409*Dashboard!$K$39</f>
        <v>327500.56761068449</v>
      </c>
      <c r="W409" s="14">
        <f>$R409*Dashboard!$K$40</f>
        <v>655001.13522136898</v>
      </c>
    </row>
    <row r="410" spans="3:23" x14ac:dyDescent="0.55000000000000004">
      <c r="C410" s="1" t="s">
        <v>396</v>
      </c>
      <c r="D410" s="1" t="s">
        <v>414</v>
      </c>
      <c r="E410" s="14">
        <v>159666</v>
      </c>
      <c r="F410" s="14">
        <v>990901</v>
      </c>
      <c r="G410" s="14">
        <v>1150567</v>
      </c>
      <c r="H410" s="14">
        <f>E410*(1+Dashboard!$K$19)^(Dashboard!$J$36-2011)</f>
        <v>187074.16672710772</v>
      </c>
      <c r="I410" s="14">
        <f>F410*(1+Dashboard!$K$20)^(Dashboard!$J$36-2011)</f>
        <v>1033203.6474799277</v>
      </c>
      <c r="J410" s="14">
        <f>G410*(1+Dashboard!$K$18)^(Dashboard!$J$36-2011)</f>
        <v>1245899.1912243834</v>
      </c>
      <c r="K410" s="1" t="str">
        <f>IF(J410&gt;Dashboard!$I$26,"Metro",IF(J410&gt;Dashboard!$H$26,IF(J410&lt;=Dashboard!$I$26,"TIER 1","TIER 6"),IF(J410&gt;Dashboard!$H$27,IF(J410&lt;=Dashboard!$I$27,"TIER 2","TIER 6"),IF(J410&gt;Dashboard!$H$28,IF(J410&lt;=Dashboard!$I$28,"TIER 3","TIER 6"),IF(J410&gt;Dashboard!$H$29,IF(J410&lt;=Dashboard!$I$29,"TIER 4","TIER 6"),IF(J410&gt;Dashboard!$H$30,IF(J410&lt;=Dashboard!$I$30,"TIER 5","TIER 6"),IF(J410&gt;Dashboard!$H$31,IF(J410&lt;=Dashboard!$I$31,"TIER 6","TIER 6"),"TIER 6")))))))</f>
        <v>TIER 1</v>
      </c>
      <c r="L410" s="14">
        <f>$J410*Dashboard!$J$37</f>
        <v>62294.959561219177</v>
      </c>
      <c r="M410" s="14">
        <f>$J410*Dashboard!$J$38</f>
        <v>94688.338533053131</v>
      </c>
      <c r="N410" s="14">
        <f>$J410*Dashboard!$J$39</f>
        <v>373769.757367315</v>
      </c>
      <c r="O410" s="14">
        <f>$J410*Dashboard!$J$40</f>
        <v>715146.13576279616</v>
      </c>
      <c r="P410" s="14">
        <f>H410*(1+Dashboard!$L$19)^(Dashboard!$K$36-2019)</f>
        <v>206544.9962580358</v>
      </c>
      <c r="Q410" s="14">
        <f>I410*(1+Dashboard!$L$20)^(Dashboard!$K$36-2019)</f>
        <v>1058038.812389523</v>
      </c>
      <c r="R410" s="14">
        <f>J410*(1+Dashboard!$L$18)^(Dashboard!$K$36-2019)</f>
        <v>1309452.5713882886</v>
      </c>
      <c r="S410" s="1" t="str">
        <f>IF(R410&gt;Dashboard!$K$26,"Metro",IF(R410&gt;Dashboard!$J$26,IF(R410&lt;=Dashboard!$K$26,"TIER 1","TIER 6"),IF(R410&gt;Dashboard!$J$27,IF(R410&lt;=Dashboard!$K$27,"TIER 2","TIER 6"),IF(R410&gt;Dashboard!$J$28,IF(R410&lt;=Dashboard!$K$28,"TIER 3","TIER 6"),IF(R410&gt;Dashboard!$J$29,IF(R410&lt;=Dashboard!$K$29,"TIER 4","TIER 6"),IF(R410&gt;Dashboard!$J$30,IF(R410&lt;=Dashboard!$K$30,"TIER 5","TIER 6"),IF(R410&gt;Dashboard!$J$31,IF(R410&lt;=Dashboard!$K$31,"TIER 6","TIER 6"),"TIER 6")))))))</f>
        <v>TIER 1</v>
      </c>
      <c r="T410" s="14">
        <f>$R410*Dashboard!$K$37</f>
        <v>130945.25713882886</v>
      </c>
      <c r="U410" s="14">
        <f>$R410*Dashboard!$K$38</f>
        <v>196417.8857082433</v>
      </c>
      <c r="V410" s="14">
        <f>$R410*Dashboard!$K$39</f>
        <v>327363.14284707216</v>
      </c>
      <c r="W410" s="14">
        <f>$R410*Dashboard!$K$40</f>
        <v>654726.28569414432</v>
      </c>
    </row>
    <row r="411" spans="3:23" x14ac:dyDescent="0.55000000000000004">
      <c r="C411" s="1" t="s">
        <v>417</v>
      </c>
      <c r="D411" s="1" t="s">
        <v>211</v>
      </c>
      <c r="E411" s="14">
        <v>239508</v>
      </c>
      <c r="F411" s="14">
        <v>898453</v>
      </c>
      <c r="G411" s="14">
        <v>1137961</v>
      </c>
      <c r="H411" s="14">
        <f>E411*(1+Dashboard!$K$19)^(Dashboard!$J$36-2011)</f>
        <v>280621.79502509063</v>
      </c>
      <c r="I411" s="14">
        <f>F411*(1+Dashboard!$K$20)^(Dashboard!$J$36-2011)</f>
        <v>936808.941245678</v>
      </c>
      <c r="J411" s="14">
        <f>G411*(1+Dashboard!$K$18)^(Dashboard!$J$36-2011)</f>
        <v>1232248.6995932357</v>
      </c>
      <c r="K411" s="1" t="str">
        <f>IF(J411&gt;Dashboard!$I$26,"Metro",IF(J411&gt;Dashboard!$H$26,IF(J411&lt;=Dashboard!$I$26,"TIER 1","TIER 6"),IF(J411&gt;Dashboard!$H$27,IF(J411&lt;=Dashboard!$I$27,"TIER 2","TIER 6"),IF(J411&gt;Dashboard!$H$28,IF(J411&lt;=Dashboard!$I$28,"TIER 3","TIER 6"),IF(J411&gt;Dashboard!$H$29,IF(J411&lt;=Dashboard!$I$29,"TIER 4","TIER 6"),IF(J411&gt;Dashboard!$H$30,IF(J411&lt;=Dashboard!$I$30,"TIER 5","TIER 6"),IF(J411&gt;Dashboard!$H$31,IF(J411&lt;=Dashboard!$I$31,"TIER 6","TIER 6"),"TIER 6")))))))</f>
        <v>TIER 1</v>
      </c>
      <c r="L411" s="14">
        <f>$J411*Dashboard!$J$37</f>
        <v>61612.43497966179</v>
      </c>
      <c r="M411" s="14">
        <f>$J411*Dashboard!$J$38</f>
        <v>93650.901169085919</v>
      </c>
      <c r="N411" s="14">
        <f>$J411*Dashboard!$J$39</f>
        <v>369674.60987797071</v>
      </c>
      <c r="O411" s="14">
        <f>$J411*Dashboard!$J$40</f>
        <v>707310.75356651738</v>
      </c>
      <c r="P411" s="14">
        <f>H411*(1+Dashboard!$L$19)^(Dashboard!$K$36-2019)</f>
        <v>309829.13684672781</v>
      </c>
      <c r="Q411" s="14">
        <f>I411*(1+Dashboard!$L$20)^(Dashboard!$K$36-2019)</f>
        <v>959327.06204535498</v>
      </c>
      <c r="R411" s="14">
        <f>J411*(1+Dashboard!$L$18)^(Dashboard!$K$36-2019)</f>
        <v>1295105.7674951465</v>
      </c>
      <c r="S411" s="1" t="str">
        <f>IF(R411&gt;Dashboard!$K$26,"Metro",IF(R411&gt;Dashboard!$J$26,IF(R411&lt;=Dashboard!$K$26,"TIER 1","TIER 6"),IF(R411&gt;Dashboard!$J$27,IF(R411&lt;=Dashboard!$K$27,"TIER 2","TIER 6"),IF(R411&gt;Dashboard!$J$28,IF(R411&lt;=Dashboard!$K$28,"TIER 3","TIER 6"),IF(R411&gt;Dashboard!$J$29,IF(R411&lt;=Dashboard!$K$29,"TIER 4","TIER 6"),IF(R411&gt;Dashboard!$J$30,IF(R411&lt;=Dashboard!$K$30,"TIER 5","TIER 6"),IF(R411&gt;Dashboard!$J$31,IF(R411&lt;=Dashboard!$K$31,"TIER 6","TIER 6"),"TIER 6")))))))</f>
        <v>TIER 1</v>
      </c>
      <c r="T411" s="14">
        <f>$R411*Dashboard!$K$37</f>
        <v>129510.57674951466</v>
      </c>
      <c r="U411" s="14">
        <f>$R411*Dashboard!$K$38</f>
        <v>194265.86512427198</v>
      </c>
      <c r="V411" s="14">
        <f>$R411*Dashboard!$K$39</f>
        <v>323776.44187378662</v>
      </c>
      <c r="W411" s="14">
        <f>$R411*Dashboard!$K$40</f>
        <v>647552.88374757324</v>
      </c>
    </row>
    <row r="412" spans="3:23" x14ac:dyDescent="0.55000000000000004">
      <c r="C412" s="1" t="s">
        <v>528</v>
      </c>
      <c r="D412" s="1" t="s">
        <v>537</v>
      </c>
      <c r="E412" s="14">
        <v>115980</v>
      </c>
      <c r="F412" s="14">
        <v>1020991</v>
      </c>
      <c r="G412" s="14">
        <v>1136971</v>
      </c>
      <c r="H412" s="14">
        <f>E412*(1+Dashboard!$K$19)^(Dashboard!$J$36-2011)</f>
        <v>135889.05500864275</v>
      </c>
      <c r="I412" s="14">
        <f>F412*(1+Dashboard!$K$20)^(Dashboard!$J$36-2011)</f>
        <v>1064578.222490621</v>
      </c>
      <c r="J412" s="14">
        <f>G412*(1+Dashboard!$K$18)^(Dashboard!$J$36-2011)</f>
        <v>1231176.6714546641</v>
      </c>
      <c r="K412" s="1" t="str">
        <f>IF(J412&gt;Dashboard!$I$26,"Metro",IF(J412&gt;Dashboard!$H$26,IF(J412&lt;=Dashboard!$I$26,"TIER 1","TIER 6"),IF(J412&gt;Dashboard!$H$27,IF(J412&lt;=Dashboard!$I$27,"TIER 2","TIER 6"),IF(J412&gt;Dashboard!$H$28,IF(J412&lt;=Dashboard!$I$28,"TIER 3","TIER 6"),IF(J412&gt;Dashboard!$H$29,IF(J412&lt;=Dashboard!$I$29,"TIER 4","TIER 6"),IF(J412&gt;Dashboard!$H$30,IF(J412&lt;=Dashboard!$I$30,"TIER 5","TIER 6"),IF(J412&gt;Dashboard!$H$31,IF(J412&lt;=Dashboard!$I$31,"TIER 6","TIER 6"),"TIER 6")))))))</f>
        <v>TIER 1</v>
      </c>
      <c r="L412" s="14">
        <f>$J412*Dashboard!$J$37</f>
        <v>61558.833572733209</v>
      </c>
      <c r="M412" s="14">
        <f>$J412*Dashboard!$J$38</f>
        <v>93569.427030554463</v>
      </c>
      <c r="N412" s="14">
        <f>$J412*Dashboard!$J$39</f>
        <v>369353.00143639924</v>
      </c>
      <c r="O412" s="14">
        <f>$J412*Dashboard!$J$40</f>
        <v>706695.4094149773</v>
      </c>
      <c r="P412" s="14">
        <f>H412*(1+Dashboard!$L$19)^(Dashboard!$K$36-2019)</f>
        <v>150032.49700003129</v>
      </c>
      <c r="Q412" s="14">
        <f>I412*(1+Dashboard!$L$20)^(Dashboard!$K$36-2019)</f>
        <v>1090167.5395426906</v>
      </c>
      <c r="R412" s="14">
        <f>J412*(1+Dashboard!$L$18)^(Dashboard!$K$36-2019)</f>
        <v>1293979.0551475177</v>
      </c>
      <c r="S412" s="1" t="str">
        <f>IF(R412&gt;Dashboard!$K$26,"Metro",IF(R412&gt;Dashboard!$J$26,IF(R412&lt;=Dashboard!$K$26,"TIER 1","TIER 6"),IF(R412&gt;Dashboard!$J$27,IF(R412&lt;=Dashboard!$K$27,"TIER 2","TIER 6"),IF(R412&gt;Dashboard!$J$28,IF(R412&lt;=Dashboard!$K$28,"TIER 3","TIER 6"),IF(R412&gt;Dashboard!$J$29,IF(R412&lt;=Dashboard!$K$29,"TIER 4","TIER 6"),IF(R412&gt;Dashboard!$J$30,IF(R412&lt;=Dashboard!$K$30,"TIER 5","TIER 6"),IF(R412&gt;Dashboard!$J$31,IF(R412&lt;=Dashboard!$K$31,"TIER 6","TIER 6"),"TIER 6")))))))</f>
        <v>TIER 1</v>
      </c>
      <c r="T412" s="14">
        <f>$R412*Dashboard!$K$37</f>
        <v>129397.90551475178</v>
      </c>
      <c r="U412" s="14">
        <f>$R412*Dashboard!$K$38</f>
        <v>194096.85827212766</v>
      </c>
      <c r="V412" s="14">
        <f>$R412*Dashboard!$K$39</f>
        <v>323494.76378687943</v>
      </c>
      <c r="W412" s="14">
        <f>$R412*Dashboard!$K$40</f>
        <v>646989.52757375885</v>
      </c>
    </row>
    <row r="413" spans="3:23" x14ac:dyDescent="0.55000000000000004">
      <c r="C413" s="1" t="s">
        <v>358</v>
      </c>
      <c r="D413" s="1" t="s">
        <v>141</v>
      </c>
      <c r="E413" s="14">
        <v>500774</v>
      </c>
      <c r="F413" s="14">
        <v>627576</v>
      </c>
      <c r="G413" s="14">
        <v>1128350</v>
      </c>
      <c r="H413" s="14">
        <f>E413*(1+Dashboard!$K$19)^(Dashboard!$J$36-2011)</f>
        <v>586736.55486202857</v>
      </c>
      <c r="I413" s="14">
        <f>F413*(1+Dashboard!$K$20)^(Dashboard!$J$36-2011)</f>
        <v>654367.90584615734</v>
      </c>
      <c r="J413" s="14">
        <f>G413*(1+Dashboard!$K$18)^(Dashboard!$J$36-2011)</f>
        <v>1221841.3637954444</v>
      </c>
      <c r="K413" s="1" t="str">
        <f>IF(J413&gt;Dashboard!$I$26,"Metro",IF(J413&gt;Dashboard!$H$26,IF(J413&lt;=Dashboard!$I$26,"TIER 1","TIER 6"),IF(J413&gt;Dashboard!$H$27,IF(J413&lt;=Dashboard!$I$27,"TIER 2","TIER 6"),IF(J413&gt;Dashboard!$H$28,IF(J413&lt;=Dashboard!$I$28,"TIER 3","TIER 6"),IF(J413&gt;Dashboard!$H$29,IF(J413&lt;=Dashboard!$I$29,"TIER 4","TIER 6"),IF(J413&gt;Dashboard!$H$30,IF(J413&lt;=Dashboard!$I$30,"TIER 5","TIER 6"),IF(J413&gt;Dashboard!$H$31,IF(J413&lt;=Dashboard!$I$31,"TIER 6","TIER 6"),"TIER 6")))))))</f>
        <v>TIER 1</v>
      </c>
      <c r="L413" s="14">
        <f>$J413*Dashboard!$J$37</f>
        <v>61092.068189772224</v>
      </c>
      <c r="M413" s="14">
        <f>$J413*Dashboard!$J$38</f>
        <v>92859.943648453773</v>
      </c>
      <c r="N413" s="14">
        <f>$J413*Dashboard!$J$39</f>
        <v>366552.40913863329</v>
      </c>
      <c r="O413" s="14">
        <f>$J413*Dashboard!$J$40</f>
        <v>701336.9428185852</v>
      </c>
      <c r="P413" s="14">
        <f>H413*(1+Dashboard!$L$19)^(Dashboard!$K$36-2019)</f>
        <v>647804.56675886933</v>
      </c>
      <c r="Q413" s="14">
        <f>I413*(1+Dashboard!$L$20)^(Dashboard!$K$36-2019)</f>
        <v>670096.97812815546</v>
      </c>
      <c r="R413" s="14">
        <f>J413*(1+Dashboard!$L$18)^(Dashboard!$K$36-2019)</f>
        <v>1284167.5529769021</v>
      </c>
      <c r="S413" s="1" t="str">
        <f>IF(R413&gt;Dashboard!$K$26,"Metro",IF(R413&gt;Dashboard!$J$26,IF(R413&lt;=Dashboard!$K$26,"TIER 1","TIER 6"),IF(R413&gt;Dashboard!$J$27,IF(R413&lt;=Dashboard!$K$27,"TIER 2","TIER 6"),IF(R413&gt;Dashboard!$J$28,IF(R413&lt;=Dashboard!$K$28,"TIER 3","TIER 6"),IF(R413&gt;Dashboard!$J$29,IF(R413&lt;=Dashboard!$K$29,"TIER 4","TIER 6"),IF(R413&gt;Dashboard!$J$30,IF(R413&lt;=Dashboard!$K$30,"TIER 5","TIER 6"),IF(R413&gt;Dashboard!$J$31,IF(R413&lt;=Dashboard!$K$31,"TIER 6","TIER 6"),"TIER 6")))))))</f>
        <v>TIER 1</v>
      </c>
      <c r="T413" s="14">
        <f>$R413*Dashboard!$K$37</f>
        <v>128416.75529769022</v>
      </c>
      <c r="U413" s="14">
        <f>$R413*Dashboard!$K$38</f>
        <v>192625.1329465353</v>
      </c>
      <c r="V413" s="14">
        <f>$R413*Dashboard!$K$39</f>
        <v>321041.88824422553</v>
      </c>
      <c r="W413" s="14">
        <f>$R413*Dashboard!$K$40</f>
        <v>642083.77648845105</v>
      </c>
    </row>
    <row r="414" spans="3:23" x14ac:dyDescent="0.55000000000000004">
      <c r="C414" s="1" t="s">
        <v>443</v>
      </c>
      <c r="D414" s="1" t="s">
        <v>466</v>
      </c>
      <c r="E414" s="14">
        <v>93121</v>
      </c>
      <c r="F414" s="14">
        <v>1033912</v>
      </c>
      <c r="G414" s="14">
        <v>1127033</v>
      </c>
      <c r="H414" s="14">
        <f>E414*(1+Dashboard!$K$19)^(Dashboard!$J$36-2011)</f>
        <v>109106.09321831197</v>
      </c>
      <c r="I414" s="14">
        <f>F414*(1+Dashboard!$K$20)^(Dashboard!$J$36-2011)</f>
        <v>1078050.83411286</v>
      </c>
      <c r="J414" s="14">
        <f>G414*(1+Dashboard!$K$18)^(Dashboard!$J$36-2011)</f>
        <v>1220415.2415141321</v>
      </c>
      <c r="K414" s="1" t="str">
        <f>IF(J414&gt;Dashboard!$I$26,"Metro",IF(J414&gt;Dashboard!$H$26,IF(J414&lt;=Dashboard!$I$26,"TIER 1","TIER 6"),IF(J414&gt;Dashboard!$H$27,IF(J414&lt;=Dashboard!$I$27,"TIER 2","TIER 6"),IF(J414&gt;Dashboard!$H$28,IF(J414&lt;=Dashboard!$I$28,"TIER 3","TIER 6"),IF(J414&gt;Dashboard!$H$29,IF(J414&lt;=Dashboard!$I$29,"TIER 4","TIER 6"),IF(J414&gt;Dashboard!$H$30,IF(J414&lt;=Dashboard!$I$30,"TIER 5","TIER 6"),IF(J414&gt;Dashboard!$H$31,IF(J414&lt;=Dashboard!$I$31,"TIER 6","TIER 6"),"TIER 6")))))))</f>
        <v>TIER 1</v>
      </c>
      <c r="L414" s="14">
        <f>$J414*Dashboard!$J$37</f>
        <v>61020.762075706611</v>
      </c>
      <c r="M414" s="14">
        <f>$J414*Dashboard!$J$38</f>
        <v>92751.558355074041</v>
      </c>
      <c r="N414" s="14">
        <f>$J414*Dashboard!$J$39</f>
        <v>366124.57245423965</v>
      </c>
      <c r="O414" s="14">
        <f>$J414*Dashboard!$J$40</f>
        <v>700518.34862911189</v>
      </c>
      <c r="P414" s="14">
        <f>H414*(1+Dashboard!$L$19)^(Dashboard!$K$36-2019)</f>
        <v>120461.94303448795</v>
      </c>
      <c r="Q414" s="14">
        <f>I414*(1+Dashboard!$L$20)^(Dashboard!$K$36-2019)</f>
        <v>1103963.9929672861</v>
      </c>
      <c r="R414" s="14">
        <f>J414*(1+Dashboard!$L$18)^(Dashboard!$K$36-2019)</f>
        <v>1282668.6841265715</v>
      </c>
      <c r="S414" s="1" t="str">
        <f>IF(R414&gt;Dashboard!$K$26,"Metro",IF(R414&gt;Dashboard!$J$26,IF(R414&lt;=Dashboard!$K$26,"TIER 1","TIER 6"),IF(R414&gt;Dashboard!$J$27,IF(R414&lt;=Dashboard!$K$27,"TIER 2","TIER 6"),IF(R414&gt;Dashboard!$J$28,IF(R414&lt;=Dashboard!$K$28,"TIER 3","TIER 6"),IF(R414&gt;Dashboard!$J$29,IF(R414&lt;=Dashboard!$K$29,"TIER 4","TIER 6"),IF(R414&gt;Dashboard!$J$30,IF(R414&lt;=Dashboard!$K$30,"TIER 5","TIER 6"),IF(R414&gt;Dashboard!$J$31,IF(R414&lt;=Dashboard!$K$31,"TIER 6","TIER 6"),"TIER 6")))))))</f>
        <v>TIER 1</v>
      </c>
      <c r="T414" s="14">
        <f>$R414*Dashboard!$K$37</f>
        <v>128266.86841265716</v>
      </c>
      <c r="U414" s="14">
        <f>$R414*Dashboard!$K$38</f>
        <v>192400.30261898573</v>
      </c>
      <c r="V414" s="14">
        <f>$R414*Dashboard!$K$39</f>
        <v>320667.17103164288</v>
      </c>
      <c r="W414" s="14">
        <f>$R414*Dashboard!$K$40</f>
        <v>641334.34206328576</v>
      </c>
    </row>
    <row r="415" spans="3:23" x14ac:dyDescent="0.55000000000000004">
      <c r="C415" s="1" t="s">
        <v>294</v>
      </c>
      <c r="D415" s="1" t="s">
        <v>301</v>
      </c>
      <c r="E415" s="14">
        <v>135196</v>
      </c>
      <c r="F415" s="14">
        <v>990117</v>
      </c>
      <c r="G415" s="14">
        <v>1125313</v>
      </c>
      <c r="H415" s="14">
        <f>E415*(1+Dashboard!$K$19)^(Dashboard!$J$36-2011)</f>
        <v>158403.66167398228</v>
      </c>
      <c r="I415" s="14">
        <f>F415*(1+Dashboard!$K$20)^(Dashboard!$J$36-2011)</f>
        <v>1032386.1776624342</v>
      </c>
      <c r="J415" s="14">
        <f>G415*(1+Dashboard!$K$18)^(Dashboard!$J$36-2011)</f>
        <v>1218552.7279804519</v>
      </c>
      <c r="K415" s="1" t="str">
        <f>IF(J415&gt;Dashboard!$I$26,"Metro",IF(J415&gt;Dashboard!$H$26,IF(J415&lt;=Dashboard!$I$26,"TIER 1","TIER 6"),IF(J415&gt;Dashboard!$H$27,IF(J415&lt;=Dashboard!$I$27,"TIER 2","TIER 6"),IF(J415&gt;Dashboard!$H$28,IF(J415&lt;=Dashboard!$I$28,"TIER 3","TIER 6"),IF(J415&gt;Dashboard!$H$29,IF(J415&lt;=Dashboard!$I$29,"TIER 4","TIER 6"),IF(J415&gt;Dashboard!$H$30,IF(J415&lt;=Dashboard!$I$30,"TIER 5","TIER 6"),IF(J415&gt;Dashboard!$H$31,IF(J415&lt;=Dashboard!$I$31,"TIER 6","TIER 6"),"TIER 6")))))))</f>
        <v>TIER 1</v>
      </c>
      <c r="L415" s="14">
        <f>$J415*Dashboard!$J$37</f>
        <v>60927.636399022595</v>
      </c>
      <c r="M415" s="14">
        <f>$J415*Dashboard!$J$38</f>
        <v>92610.007326514344</v>
      </c>
      <c r="N415" s="14">
        <f>$J415*Dashboard!$J$39</f>
        <v>365565.81839413557</v>
      </c>
      <c r="O415" s="14">
        <f>$J415*Dashboard!$J$40</f>
        <v>699449.26586077944</v>
      </c>
      <c r="P415" s="14">
        <f>H415*(1+Dashboard!$L$19)^(Dashboard!$K$36-2019)</f>
        <v>174890.44201083141</v>
      </c>
      <c r="Q415" s="14">
        <f>I415*(1+Dashboard!$L$20)^(Dashboard!$K$36-2019)</f>
        <v>1057201.6930113882</v>
      </c>
      <c r="R415" s="14">
        <f>J415*(1+Dashboard!$L$18)^(Dashboard!$K$36-2019)</f>
        <v>1280711.1636842263</v>
      </c>
      <c r="S415" s="1" t="str">
        <f>IF(R415&gt;Dashboard!$K$26,"Metro",IF(R415&gt;Dashboard!$J$26,IF(R415&lt;=Dashboard!$K$26,"TIER 1","TIER 6"),IF(R415&gt;Dashboard!$J$27,IF(R415&lt;=Dashboard!$K$27,"TIER 2","TIER 6"),IF(R415&gt;Dashboard!$J$28,IF(R415&lt;=Dashboard!$K$28,"TIER 3","TIER 6"),IF(R415&gt;Dashboard!$J$29,IF(R415&lt;=Dashboard!$K$29,"TIER 4","TIER 6"),IF(R415&gt;Dashboard!$J$30,IF(R415&lt;=Dashboard!$K$30,"TIER 5","TIER 6"),IF(R415&gt;Dashboard!$J$31,IF(R415&lt;=Dashboard!$K$31,"TIER 6","TIER 6"),"TIER 6")))))))</f>
        <v>TIER 1</v>
      </c>
      <c r="T415" s="14">
        <f>$R415*Dashboard!$K$37</f>
        <v>128071.11636842263</v>
      </c>
      <c r="U415" s="14">
        <f>$R415*Dashboard!$K$38</f>
        <v>192106.67455263395</v>
      </c>
      <c r="V415" s="14">
        <f>$R415*Dashboard!$K$39</f>
        <v>320177.79092105658</v>
      </c>
      <c r="W415" s="14">
        <f>$R415*Dashboard!$K$40</f>
        <v>640355.58184211317</v>
      </c>
    </row>
    <row r="416" spans="3:23" x14ac:dyDescent="0.55000000000000004">
      <c r="C416" s="1" t="s">
        <v>559</v>
      </c>
      <c r="D416" s="1" t="s">
        <v>570</v>
      </c>
      <c r="E416" s="14">
        <v>141795</v>
      </c>
      <c r="F416" s="14">
        <v>977832</v>
      </c>
      <c r="G416" s="14">
        <v>1119627</v>
      </c>
      <c r="H416" s="14">
        <f>E416*(1+Dashboard!$K$19)^(Dashboard!$J$36-2011)</f>
        <v>166135.44192921623</v>
      </c>
      <c r="I416" s="14">
        <f>F416*(1+Dashboard!$K$20)^(Dashboard!$J$36-2011)</f>
        <v>1019576.717575815</v>
      </c>
      <c r="J416" s="14">
        <f>G416*(1+Dashboard!$K$18)^(Dashboard!$J$36-2011)</f>
        <v>1212395.6047522505</v>
      </c>
      <c r="K416" s="1" t="str">
        <f>IF(J416&gt;Dashboard!$I$26,"Metro",IF(J416&gt;Dashboard!$H$26,IF(J416&lt;=Dashboard!$I$26,"TIER 1","TIER 6"),IF(J416&gt;Dashboard!$H$27,IF(J416&lt;=Dashboard!$I$27,"TIER 2","TIER 6"),IF(J416&gt;Dashboard!$H$28,IF(J416&lt;=Dashboard!$I$28,"TIER 3","TIER 6"),IF(J416&gt;Dashboard!$H$29,IF(J416&lt;=Dashboard!$I$29,"TIER 4","TIER 6"),IF(J416&gt;Dashboard!$H$30,IF(J416&lt;=Dashboard!$I$30,"TIER 5","TIER 6"),IF(J416&gt;Dashboard!$H$31,IF(J416&lt;=Dashboard!$I$31,"TIER 6","TIER 6"),"TIER 6")))))))</f>
        <v>TIER 1</v>
      </c>
      <c r="L416" s="14">
        <f>$J416*Dashboard!$J$37</f>
        <v>60619.780237612526</v>
      </c>
      <c r="M416" s="14">
        <f>$J416*Dashboard!$J$38</f>
        <v>92142.065961171029</v>
      </c>
      <c r="N416" s="14">
        <f>$J416*Dashboard!$J$39</f>
        <v>363718.68142567511</v>
      </c>
      <c r="O416" s="14">
        <f>$J416*Dashboard!$J$40</f>
        <v>695915.07712779182</v>
      </c>
      <c r="P416" s="14">
        <f>H416*(1+Dashboard!$L$19)^(Dashboard!$K$36-2019)</f>
        <v>183426.95216519601</v>
      </c>
      <c r="Q416" s="14">
        <f>I416*(1+Dashboard!$L$20)^(Dashboard!$K$36-2019)</f>
        <v>1044084.3313272186</v>
      </c>
      <c r="R416" s="14">
        <f>J416*(1+Dashboard!$L$18)^(Dashboard!$K$36-2019)</f>
        <v>1274239.9652916824</v>
      </c>
      <c r="S416" s="1" t="str">
        <f>IF(R416&gt;Dashboard!$K$26,"Metro",IF(R416&gt;Dashboard!$J$26,IF(R416&lt;=Dashboard!$K$26,"TIER 1","TIER 6"),IF(R416&gt;Dashboard!$J$27,IF(R416&lt;=Dashboard!$K$27,"TIER 2","TIER 6"),IF(R416&gt;Dashboard!$J$28,IF(R416&lt;=Dashboard!$K$28,"TIER 3","TIER 6"),IF(R416&gt;Dashboard!$J$29,IF(R416&lt;=Dashboard!$K$29,"TIER 4","TIER 6"),IF(R416&gt;Dashboard!$J$30,IF(R416&lt;=Dashboard!$K$30,"TIER 5","TIER 6"),IF(R416&gt;Dashboard!$J$31,IF(R416&lt;=Dashboard!$K$31,"TIER 6","TIER 6"),"TIER 6")))))))</f>
        <v>TIER 1</v>
      </c>
      <c r="T416" s="14">
        <f>$R416*Dashboard!$K$37</f>
        <v>127423.99652916825</v>
      </c>
      <c r="U416" s="14">
        <f>$R416*Dashboard!$K$38</f>
        <v>191135.99479375235</v>
      </c>
      <c r="V416" s="14">
        <f>$R416*Dashboard!$K$39</f>
        <v>318559.9913229206</v>
      </c>
      <c r="W416" s="14">
        <f>$R416*Dashboard!$K$40</f>
        <v>637119.9826458412</v>
      </c>
    </row>
    <row r="417" spans="3:23" x14ac:dyDescent="0.55000000000000004">
      <c r="C417" s="1" t="s">
        <v>611</v>
      </c>
      <c r="D417" s="1" t="s">
        <v>640</v>
      </c>
      <c r="E417" s="14">
        <v>38649</v>
      </c>
      <c r="F417" s="14">
        <v>1078712</v>
      </c>
      <c r="G417" s="14">
        <v>1117361</v>
      </c>
      <c r="H417" s="14">
        <f>E417*(1+Dashboard!$K$19)^(Dashboard!$J$36-2011)</f>
        <v>45283.463416356557</v>
      </c>
      <c r="I417" s="14">
        <f>F417*(1+Dashboard!$K$20)^(Dashboard!$J$36-2011)</f>
        <v>1124763.3951124963</v>
      </c>
      <c r="J417" s="14">
        <f>G417*(1+Dashboard!$K$18)^(Dashboard!$J$36-2011)</f>
        <v>1209941.8514572973</v>
      </c>
      <c r="K417" s="1" t="str">
        <f>IF(J417&gt;Dashboard!$I$26,"Metro",IF(J417&gt;Dashboard!$H$26,IF(J417&lt;=Dashboard!$I$26,"TIER 1","TIER 6"),IF(J417&gt;Dashboard!$H$27,IF(J417&lt;=Dashboard!$I$27,"TIER 2","TIER 6"),IF(J417&gt;Dashboard!$H$28,IF(J417&lt;=Dashboard!$I$28,"TIER 3","TIER 6"),IF(J417&gt;Dashboard!$H$29,IF(J417&lt;=Dashboard!$I$29,"TIER 4","TIER 6"),IF(J417&gt;Dashboard!$H$30,IF(J417&lt;=Dashboard!$I$30,"TIER 5","TIER 6"),IF(J417&gt;Dashboard!$H$31,IF(J417&lt;=Dashboard!$I$31,"TIER 6","TIER 6"),"TIER 6")))))))</f>
        <v>TIER 1</v>
      </c>
      <c r="L417" s="14">
        <f>$J417*Dashboard!$J$37</f>
        <v>60497.092572864873</v>
      </c>
      <c r="M417" s="14">
        <f>$J417*Dashboard!$J$38</f>
        <v>91955.580710754599</v>
      </c>
      <c r="N417" s="14">
        <f>$J417*Dashboard!$J$39</f>
        <v>362982.55543718918</v>
      </c>
      <c r="O417" s="14">
        <f>$J417*Dashboard!$J$40</f>
        <v>694506.6227364887</v>
      </c>
      <c r="P417" s="14">
        <f>H417*(1+Dashboard!$L$19)^(Dashboard!$K$36-2019)</f>
        <v>49996.602660408767</v>
      </c>
      <c r="Q417" s="14">
        <f>I417*(1+Dashboard!$L$20)^(Dashboard!$K$36-2019)</f>
        <v>1151799.3860035737</v>
      </c>
      <c r="R417" s="14">
        <f>J417*(1+Dashboard!$L$18)^(Dashboard!$K$36-2019)</f>
        <v>1271661.0459182207</v>
      </c>
      <c r="S417" s="1" t="str">
        <f>IF(R417&gt;Dashboard!$K$26,"Metro",IF(R417&gt;Dashboard!$J$26,IF(R417&lt;=Dashboard!$K$26,"TIER 1","TIER 6"),IF(R417&gt;Dashboard!$J$27,IF(R417&lt;=Dashboard!$K$27,"TIER 2","TIER 6"),IF(R417&gt;Dashboard!$J$28,IF(R417&lt;=Dashboard!$K$28,"TIER 3","TIER 6"),IF(R417&gt;Dashboard!$J$29,IF(R417&lt;=Dashboard!$K$29,"TIER 4","TIER 6"),IF(R417&gt;Dashboard!$J$30,IF(R417&lt;=Dashboard!$K$30,"TIER 5","TIER 6"),IF(R417&gt;Dashboard!$J$31,IF(R417&lt;=Dashboard!$K$31,"TIER 6","TIER 6"),"TIER 6")))))))</f>
        <v>TIER 1</v>
      </c>
      <c r="T417" s="14">
        <f>$R417*Dashboard!$K$37</f>
        <v>127166.10459182208</v>
      </c>
      <c r="U417" s="14">
        <f>$R417*Dashboard!$K$38</f>
        <v>190749.15688773309</v>
      </c>
      <c r="V417" s="14">
        <f>$R417*Dashboard!$K$39</f>
        <v>317915.26147955516</v>
      </c>
      <c r="W417" s="14">
        <f>$R417*Dashboard!$K$40</f>
        <v>635830.52295911033</v>
      </c>
    </row>
    <row r="418" spans="3:23" x14ac:dyDescent="0.55000000000000004">
      <c r="C418" s="1" t="s">
        <v>571</v>
      </c>
      <c r="D418" s="1" t="s">
        <v>231</v>
      </c>
      <c r="E418" s="14">
        <v>222701</v>
      </c>
      <c r="F418" s="14">
        <v>888205</v>
      </c>
      <c r="G418" s="14">
        <v>1110906</v>
      </c>
      <c r="H418" s="14">
        <f>E418*(1+Dashboard!$K$19)^(Dashboard!$J$36-2011)</f>
        <v>260929.71580858555</v>
      </c>
      <c r="I418" s="14">
        <f>F418*(1+Dashboard!$K$20)^(Dashboard!$J$36-2011)</f>
        <v>926123.4429170111</v>
      </c>
      <c r="J418" s="14">
        <f>G418*(1+Dashboard!$K$18)^(Dashboard!$J$36-2011)</f>
        <v>1202952.0114224681</v>
      </c>
      <c r="K418" s="1" t="str">
        <f>IF(J418&gt;Dashboard!$I$26,"Metro",IF(J418&gt;Dashboard!$H$26,IF(J418&lt;=Dashboard!$I$26,"TIER 1","TIER 6"),IF(J418&gt;Dashboard!$H$27,IF(J418&lt;=Dashboard!$I$27,"TIER 2","TIER 6"),IF(J418&gt;Dashboard!$H$28,IF(J418&lt;=Dashboard!$I$28,"TIER 3","TIER 6"),IF(J418&gt;Dashboard!$H$29,IF(J418&lt;=Dashboard!$I$29,"TIER 4","TIER 6"),IF(J418&gt;Dashboard!$H$30,IF(J418&lt;=Dashboard!$I$30,"TIER 5","TIER 6"),IF(J418&gt;Dashboard!$H$31,IF(J418&lt;=Dashboard!$I$31,"TIER 6","TIER 6"),"TIER 6")))))))</f>
        <v>TIER 1</v>
      </c>
      <c r="L418" s="14">
        <f>$J418*Dashboard!$J$37</f>
        <v>60147.60057112341</v>
      </c>
      <c r="M418" s="14">
        <f>$J418*Dashboard!$J$38</f>
        <v>91424.35286810757</v>
      </c>
      <c r="N418" s="14">
        <f>$J418*Dashboard!$J$39</f>
        <v>360885.60342674045</v>
      </c>
      <c r="O418" s="14">
        <f>$J418*Dashboard!$J$40</f>
        <v>690494.45455649681</v>
      </c>
      <c r="P418" s="14">
        <f>H418*(1+Dashboard!$L$19)^(Dashboard!$K$36-2019)</f>
        <v>288087.49020869087</v>
      </c>
      <c r="Q418" s="14">
        <f>I418*(1+Dashboard!$L$20)^(Dashboard!$K$36-2019)</f>
        <v>948384.71588830405</v>
      </c>
      <c r="R418" s="14">
        <f>J418*(1+Dashboard!$L$18)^(Dashboard!$K$36-2019)</f>
        <v>1264314.6537930239</v>
      </c>
      <c r="S418" s="1" t="str">
        <f>IF(R418&gt;Dashboard!$K$26,"Metro",IF(R418&gt;Dashboard!$J$26,IF(R418&lt;=Dashboard!$K$26,"TIER 1","TIER 6"),IF(R418&gt;Dashboard!$J$27,IF(R418&lt;=Dashboard!$K$27,"TIER 2","TIER 6"),IF(R418&gt;Dashboard!$J$28,IF(R418&lt;=Dashboard!$K$28,"TIER 3","TIER 6"),IF(R418&gt;Dashboard!$J$29,IF(R418&lt;=Dashboard!$K$29,"TIER 4","TIER 6"),IF(R418&gt;Dashboard!$J$30,IF(R418&lt;=Dashboard!$K$30,"TIER 5","TIER 6"),IF(R418&gt;Dashboard!$J$31,IF(R418&lt;=Dashboard!$K$31,"TIER 6","TIER 6"),"TIER 6")))))))</f>
        <v>TIER 1</v>
      </c>
      <c r="T418" s="14">
        <f>$R418*Dashboard!$K$37</f>
        <v>126431.46537930239</v>
      </c>
      <c r="U418" s="14">
        <f>$R418*Dashboard!$K$38</f>
        <v>189647.19806895358</v>
      </c>
      <c r="V418" s="14">
        <f>$R418*Dashboard!$K$39</f>
        <v>316078.66344825597</v>
      </c>
      <c r="W418" s="14">
        <f>$R418*Dashboard!$K$40</f>
        <v>632157.32689651195</v>
      </c>
    </row>
    <row r="419" spans="3:23" x14ac:dyDescent="0.55000000000000004">
      <c r="C419" s="1" t="s">
        <v>432</v>
      </c>
      <c r="D419" s="1" t="s">
        <v>434</v>
      </c>
      <c r="E419" s="14">
        <v>52045</v>
      </c>
      <c r="F419" s="14">
        <v>1056929</v>
      </c>
      <c r="G419" s="14">
        <v>1108974</v>
      </c>
      <c r="H419" s="14">
        <f>E419*(1+Dashboard!$K$19)^(Dashboard!$J$36-2011)</f>
        <v>60979.012484262908</v>
      </c>
      <c r="I419" s="14">
        <f>F419*(1+Dashboard!$K$20)^(Dashboard!$J$36-2011)</f>
        <v>1102050.4550175169</v>
      </c>
      <c r="J419" s="14">
        <f>G419*(1+Dashboard!$K$18)^(Dashboard!$J$36-2011)</f>
        <v>1200859.9322671946</v>
      </c>
      <c r="K419" s="1" t="str">
        <f>IF(J419&gt;Dashboard!$I$26,"Metro",IF(J419&gt;Dashboard!$H$26,IF(J419&lt;=Dashboard!$I$26,"TIER 1","TIER 6"),IF(J419&gt;Dashboard!$H$27,IF(J419&lt;=Dashboard!$I$27,"TIER 2","TIER 6"),IF(J419&gt;Dashboard!$H$28,IF(J419&lt;=Dashboard!$I$28,"TIER 3","TIER 6"),IF(J419&gt;Dashboard!$H$29,IF(J419&lt;=Dashboard!$I$29,"TIER 4","TIER 6"),IF(J419&gt;Dashboard!$H$30,IF(J419&lt;=Dashboard!$I$30,"TIER 5","TIER 6"),IF(J419&gt;Dashboard!$H$31,IF(J419&lt;=Dashboard!$I$31,"TIER 6","TIER 6"),"TIER 6")))))))</f>
        <v>TIER 1</v>
      </c>
      <c r="L419" s="14">
        <f>$J419*Dashboard!$J$37</f>
        <v>60042.996613359734</v>
      </c>
      <c r="M419" s="14">
        <f>$J419*Dashboard!$J$38</f>
        <v>91265.354852306788</v>
      </c>
      <c r="N419" s="14">
        <f>$J419*Dashboard!$J$39</f>
        <v>360257.97968015837</v>
      </c>
      <c r="O419" s="14">
        <f>$J419*Dashboard!$J$40</f>
        <v>689293.60112136975</v>
      </c>
      <c r="P419" s="14">
        <f>H419*(1+Dashboard!$L$19)^(Dashboard!$K$36-2019)</f>
        <v>67325.757081967822</v>
      </c>
      <c r="Q419" s="14">
        <f>I419*(1+Dashboard!$L$20)^(Dashboard!$K$36-2019)</f>
        <v>1128540.4938939875</v>
      </c>
      <c r="R419" s="14">
        <f>J419*(1+Dashboard!$L$18)^(Dashboard!$K$36-2019)</f>
        <v>1262115.8575752268</v>
      </c>
      <c r="S419" s="1" t="str">
        <f>IF(R419&gt;Dashboard!$K$26,"Metro",IF(R419&gt;Dashboard!$J$26,IF(R419&lt;=Dashboard!$K$26,"TIER 1","TIER 6"),IF(R419&gt;Dashboard!$J$27,IF(R419&lt;=Dashboard!$K$27,"TIER 2","TIER 6"),IF(R419&gt;Dashboard!$J$28,IF(R419&lt;=Dashboard!$K$28,"TIER 3","TIER 6"),IF(R419&gt;Dashboard!$J$29,IF(R419&lt;=Dashboard!$K$29,"TIER 4","TIER 6"),IF(R419&gt;Dashboard!$J$30,IF(R419&lt;=Dashboard!$K$30,"TIER 5","TIER 6"),IF(R419&gt;Dashboard!$J$31,IF(R419&lt;=Dashboard!$K$31,"TIER 6","TIER 6"),"TIER 6")))))))</f>
        <v>TIER 1</v>
      </c>
      <c r="T419" s="14">
        <f>$R419*Dashboard!$K$37</f>
        <v>126211.58575752268</v>
      </c>
      <c r="U419" s="14">
        <f>$R419*Dashboard!$K$38</f>
        <v>189317.378636284</v>
      </c>
      <c r="V419" s="14">
        <f>$R419*Dashboard!$K$39</f>
        <v>315528.9643938067</v>
      </c>
      <c r="W419" s="14">
        <f>$R419*Dashboard!$K$40</f>
        <v>631057.9287876134</v>
      </c>
    </row>
    <row r="420" spans="3:23" x14ac:dyDescent="0.55000000000000004">
      <c r="C420" s="1" t="s">
        <v>611</v>
      </c>
      <c r="D420" s="1" t="s">
        <v>367</v>
      </c>
      <c r="E420" s="14">
        <v>209848</v>
      </c>
      <c r="F420" s="14">
        <v>894437</v>
      </c>
      <c r="G420" s="14">
        <v>1104285</v>
      </c>
      <c r="H420" s="14">
        <f>E420*(1+Dashboard!$K$19)^(Dashboard!$J$36-2011)</f>
        <v>245870.3777845634</v>
      </c>
      <c r="I420" s="14">
        <f>F420*(1+Dashboard!$K$20)^(Dashboard!$J$36-2011)</f>
        <v>932621.49381321052</v>
      </c>
      <c r="J420" s="14">
        <f>G420*(1+Dashboard!$K$18)^(Dashboard!$J$36-2011)</f>
        <v>1195782.4171745046</v>
      </c>
      <c r="K420" s="1" t="str">
        <f>IF(J420&gt;Dashboard!$I$26,"Metro",IF(J420&gt;Dashboard!$H$26,IF(J420&lt;=Dashboard!$I$26,"TIER 1","TIER 6"),IF(J420&gt;Dashboard!$H$27,IF(J420&lt;=Dashboard!$I$27,"TIER 2","TIER 6"),IF(J420&gt;Dashboard!$H$28,IF(J420&lt;=Dashboard!$I$28,"TIER 3","TIER 6"),IF(J420&gt;Dashboard!$H$29,IF(J420&lt;=Dashboard!$I$29,"TIER 4","TIER 6"),IF(J420&gt;Dashboard!$H$30,IF(J420&lt;=Dashboard!$I$30,"TIER 5","TIER 6"),IF(J420&gt;Dashboard!$H$31,IF(J420&lt;=Dashboard!$I$31,"TIER 6","TIER 6"),"TIER 6")))))))</f>
        <v>TIER 1</v>
      </c>
      <c r="L420" s="14">
        <f>$J420*Dashboard!$J$37</f>
        <v>59789.120858725233</v>
      </c>
      <c r="M420" s="14">
        <f>$J420*Dashboard!$J$38</f>
        <v>90879.463705262344</v>
      </c>
      <c r="N420" s="14">
        <f>$J420*Dashboard!$J$39</f>
        <v>358734.72515235137</v>
      </c>
      <c r="O420" s="14">
        <f>$J420*Dashboard!$J$40</f>
        <v>686379.10745816573</v>
      </c>
      <c r="P420" s="14">
        <f>H420*(1+Dashboard!$L$19)^(Dashboard!$K$36-2019)</f>
        <v>271460.76418746822</v>
      </c>
      <c r="Q420" s="14">
        <f>I420*(1+Dashboard!$L$20)^(Dashboard!$K$36-2019)</f>
        <v>955038.96074103052</v>
      </c>
      <c r="R420" s="14">
        <f>J420*(1+Dashboard!$L$18)^(Dashboard!$K$36-2019)</f>
        <v>1256779.3381832752</v>
      </c>
      <c r="S420" s="1" t="str">
        <f>IF(R420&gt;Dashboard!$K$26,"Metro",IF(R420&gt;Dashboard!$J$26,IF(R420&lt;=Dashboard!$K$26,"TIER 1","TIER 6"),IF(R420&gt;Dashboard!$J$27,IF(R420&lt;=Dashboard!$K$27,"TIER 2","TIER 6"),IF(R420&gt;Dashboard!$J$28,IF(R420&lt;=Dashboard!$K$28,"TIER 3","TIER 6"),IF(R420&gt;Dashboard!$J$29,IF(R420&lt;=Dashboard!$K$29,"TIER 4","TIER 6"),IF(R420&gt;Dashboard!$J$30,IF(R420&lt;=Dashboard!$K$30,"TIER 5","TIER 6"),IF(R420&gt;Dashboard!$J$31,IF(R420&lt;=Dashboard!$K$31,"TIER 6","TIER 6"),"TIER 6")))))))</f>
        <v>TIER 1</v>
      </c>
      <c r="T420" s="14">
        <f>$R420*Dashboard!$K$37</f>
        <v>125677.93381832752</v>
      </c>
      <c r="U420" s="14">
        <f>$R420*Dashboard!$K$38</f>
        <v>188516.90072749127</v>
      </c>
      <c r="V420" s="14">
        <f>$R420*Dashboard!$K$39</f>
        <v>314194.8345458188</v>
      </c>
      <c r="W420" s="14">
        <f>$R420*Dashboard!$K$40</f>
        <v>628389.6690916376</v>
      </c>
    </row>
    <row r="421" spans="3:23" x14ac:dyDescent="0.55000000000000004">
      <c r="C421" s="1" t="s">
        <v>269</v>
      </c>
      <c r="D421" s="1" t="s">
        <v>282</v>
      </c>
      <c r="E421" s="14">
        <v>220534</v>
      </c>
      <c r="F421" s="14">
        <v>871722</v>
      </c>
      <c r="G421" s="14">
        <v>1092256</v>
      </c>
      <c r="H421" s="14">
        <f>E421*(1+Dashboard!$K$19)^(Dashboard!$J$36-2011)</f>
        <v>258390.72992995364</v>
      </c>
      <c r="I421" s="14">
        <f>F421*(1+Dashboard!$K$20)^(Dashboard!$J$36-2011)</f>
        <v>908936.76561886363</v>
      </c>
      <c r="J421" s="14">
        <f>G421*(1+Dashboard!$K$18)^(Dashboard!$J$36-2011)</f>
        <v>1182756.7338625044</v>
      </c>
      <c r="K421" s="1" t="str">
        <f>IF(J421&gt;Dashboard!$I$26,"Metro",IF(J421&gt;Dashboard!$H$26,IF(J421&lt;=Dashboard!$I$26,"TIER 1","TIER 6"),IF(J421&gt;Dashboard!$H$27,IF(J421&lt;=Dashboard!$I$27,"TIER 2","TIER 6"),IF(J421&gt;Dashboard!$H$28,IF(J421&lt;=Dashboard!$I$28,"TIER 3","TIER 6"),IF(J421&gt;Dashboard!$H$29,IF(J421&lt;=Dashboard!$I$29,"TIER 4","TIER 6"),IF(J421&gt;Dashboard!$H$30,IF(J421&lt;=Dashboard!$I$30,"TIER 5","TIER 6"),IF(J421&gt;Dashboard!$H$31,IF(J421&lt;=Dashboard!$I$31,"TIER 6","TIER 6"),"TIER 6")))))))</f>
        <v>TIER 1</v>
      </c>
      <c r="L421" s="14">
        <f>$J421*Dashboard!$J$37</f>
        <v>59137.836693125224</v>
      </c>
      <c r="M421" s="14">
        <f>$J421*Dashboard!$J$38</f>
        <v>89889.51177355033</v>
      </c>
      <c r="N421" s="14">
        <f>$J421*Dashboard!$J$39</f>
        <v>354827.02015875129</v>
      </c>
      <c r="O421" s="14">
        <f>$J421*Dashboard!$J$40</f>
        <v>678902.36523707758</v>
      </c>
      <c r="P421" s="14">
        <f>H421*(1+Dashboard!$L$19)^(Dashboard!$K$36-2019)</f>
        <v>285284.24464049749</v>
      </c>
      <c r="Q421" s="14">
        <f>I421*(1+Dashboard!$L$20)^(Dashboard!$K$36-2019)</f>
        <v>930784.92161560024</v>
      </c>
      <c r="R421" s="14">
        <f>J421*(1+Dashboard!$L$18)^(Dashboard!$K$36-2019)</f>
        <v>1243089.214112943</v>
      </c>
      <c r="S421" s="1" t="str">
        <f>IF(R421&gt;Dashboard!$K$26,"Metro",IF(R421&gt;Dashboard!$J$26,IF(R421&lt;=Dashboard!$K$26,"TIER 1","TIER 6"),IF(R421&gt;Dashboard!$J$27,IF(R421&lt;=Dashboard!$K$27,"TIER 2","TIER 6"),IF(R421&gt;Dashboard!$J$28,IF(R421&lt;=Dashboard!$K$28,"TIER 3","TIER 6"),IF(R421&gt;Dashboard!$J$29,IF(R421&lt;=Dashboard!$K$29,"TIER 4","TIER 6"),IF(R421&gt;Dashboard!$J$30,IF(R421&lt;=Dashboard!$K$30,"TIER 5","TIER 6"),IF(R421&gt;Dashboard!$J$31,IF(R421&lt;=Dashboard!$K$31,"TIER 6","TIER 6"),"TIER 6")))))))</f>
        <v>TIER 1</v>
      </c>
      <c r="T421" s="14">
        <f>$R421*Dashboard!$K$37</f>
        <v>124308.92141129432</v>
      </c>
      <c r="U421" s="14">
        <f>$R421*Dashboard!$K$38</f>
        <v>186463.38211694144</v>
      </c>
      <c r="V421" s="14">
        <f>$R421*Dashboard!$K$39</f>
        <v>310772.30352823576</v>
      </c>
      <c r="W421" s="14">
        <f>$R421*Dashboard!$K$40</f>
        <v>621544.60705647152</v>
      </c>
    </row>
    <row r="422" spans="3:23" x14ac:dyDescent="0.55000000000000004">
      <c r="C422" s="1" t="s">
        <v>443</v>
      </c>
      <c r="D422" s="1" t="s">
        <v>458</v>
      </c>
      <c r="E422" s="14">
        <v>203540</v>
      </c>
      <c r="F422" s="14">
        <v>888314</v>
      </c>
      <c r="G422" s="14">
        <v>1091854</v>
      </c>
      <c r="H422" s="14">
        <f>E422*(1+Dashboard!$K$19)^(Dashboard!$J$36-2011)</f>
        <v>238479.55040920113</v>
      </c>
      <c r="I422" s="14">
        <f>F422*(1+Dashboard!$K$20)^(Dashboard!$J$36-2011)</f>
        <v>926237.09624622902</v>
      </c>
      <c r="J422" s="14">
        <f>G422*(1+Dashboard!$K$18)^(Dashboard!$J$36-2011)</f>
        <v>1182321.425466842</v>
      </c>
      <c r="K422" s="1" t="str">
        <f>IF(J422&gt;Dashboard!$I$26,"Metro",IF(J422&gt;Dashboard!$H$26,IF(J422&lt;=Dashboard!$I$26,"TIER 1","TIER 6"),IF(J422&gt;Dashboard!$H$27,IF(J422&lt;=Dashboard!$I$27,"TIER 2","TIER 6"),IF(J422&gt;Dashboard!$H$28,IF(J422&lt;=Dashboard!$I$28,"TIER 3","TIER 6"),IF(J422&gt;Dashboard!$H$29,IF(J422&lt;=Dashboard!$I$29,"TIER 4","TIER 6"),IF(J422&gt;Dashboard!$H$30,IF(J422&lt;=Dashboard!$I$30,"TIER 5","TIER 6"),IF(J422&gt;Dashboard!$H$31,IF(J422&lt;=Dashboard!$I$31,"TIER 6","TIER 6"),"TIER 6")))))))</f>
        <v>TIER 1</v>
      </c>
      <c r="L422" s="14">
        <f>$J422*Dashboard!$J$37</f>
        <v>59116.071273342102</v>
      </c>
      <c r="M422" s="14">
        <f>$J422*Dashboard!$J$38</f>
        <v>89856.428335479985</v>
      </c>
      <c r="N422" s="14">
        <f>$J422*Dashboard!$J$39</f>
        <v>354696.42764005257</v>
      </c>
      <c r="O422" s="14">
        <f>$J422*Dashboard!$J$40</f>
        <v>678652.49821796734</v>
      </c>
      <c r="P422" s="14">
        <f>H422*(1+Dashboard!$L$19)^(Dashboard!$K$36-2019)</f>
        <v>263300.69356256566</v>
      </c>
      <c r="Q422" s="14">
        <f>I422*(1+Dashboard!$L$20)^(Dashboard!$K$36-2019)</f>
        <v>948501.10110796825</v>
      </c>
      <c r="R422" s="14">
        <f>J422*(1+Dashboard!$L$18)^(Dashboard!$K$36-2019)</f>
        <v>1242631.7006142091</v>
      </c>
      <c r="S422" s="1" t="str">
        <f>IF(R422&gt;Dashboard!$K$26,"Metro",IF(R422&gt;Dashboard!$J$26,IF(R422&lt;=Dashboard!$K$26,"TIER 1","TIER 6"),IF(R422&gt;Dashboard!$J$27,IF(R422&lt;=Dashboard!$K$27,"TIER 2","TIER 6"),IF(R422&gt;Dashboard!$J$28,IF(R422&lt;=Dashboard!$K$28,"TIER 3","TIER 6"),IF(R422&gt;Dashboard!$J$29,IF(R422&lt;=Dashboard!$K$29,"TIER 4","TIER 6"),IF(R422&gt;Dashboard!$J$30,IF(R422&lt;=Dashboard!$K$30,"TIER 5","TIER 6"),IF(R422&gt;Dashboard!$J$31,IF(R422&lt;=Dashboard!$K$31,"TIER 6","TIER 6"),"TIER 6")))))))</f>
        <v>TIER 1</v>
      </c>
      <c r="T422" s="14">
        <f>$R422*Dashboard!$K$37</f>
        <v>124263.17006142091</v>
      </c>
      <c r="U422" s="14">
        <f>$R422*Dashboard!$K$38</f>
        <v>186394.75509213135</v>
      </c>
      <c r="V422" s="14">
        <f>$R422*Dashboard!$K$39</f>
        <v>310657.92515355226</v>
      </c>
      <c r="W422" s="14">
        <f>$R422*Dashboard!$K$40</f>
        <v>621315.85030710453</v>
      </c>
    </row>
    <row r="423" spans="3:23" x14ac:dyDescent="0.55000000000000004">
      <c r="C423" s="1" t="s">
        <v>358</v>
      </c>
      <c r="D423" s="1" t="s">
        <v>363</v>
      </c>
      <c r="E423" s="14">
        <v>124106</v>
      </c>
      <c r="F423" s="14">
        <v>965157</v>
      </c>
      <c r="G423" s="14">
        <v>1089263</v>
      </c>
      <c r="H423" s="14">
        <f>E423*(1+Dashboard!$K$19)^(Dashboard!$J$36-2011)</f>
        <v>145409.95913866715</v>
      </c>
      <c r="I423" s="14">
        <f>F423*(1+Dashboard!$K$20)^(Dashboard!$J$36-2011)</f>
        <v>1006360.6079626366</v>
      </c>
      <c r="J423" s="14">
        <f>G423*(1+Dashboard!$K$18)^(Dashboard!$J$36-2011)</f>
        <v>1179515.7437425596</v>
      </c>
      <c r="K423" s="1" t="str">
        <f>IF(J423&gt;Dashboard!$I$26,"Metro",IF(J423&gt;Dashboard!$H$26,IF(J423&lt;=Dashboard!$I$26,"TIER 1","TIER 6"),IF(J423&gt;Dashboard!$H$27,IF(J423&lt;=Dashboard!$I$27,"TIER 2","TIER 6"),IF(J423&gt;Dashboard!$H$28,IF(J423&lt;=Dashboard!$I$28,"TIER 3","TIER 6"),IF(J423&gt;Dashboard!$H$29,IF(J423&lt;=Dashboard!$I$29,"TIER 4","TIER 6"),IF(J423&gt;Dashboard!$H$30,IF(J423&lt;=Dashboard!$I$30,"TIER 5","TIER 6"),IF(J423&gt;Dashboard!$H$31,IF(J423&lt;=Dashboard!$I$31,"TIER 6","TIER 6"),"TIER 6")))))))</f>
        <v>TIER 1</v>
      </c>
      <c r="L423" s="14">
        <f>$J423*Dashboard!$J$37</f>
        <v>58975.787187127979</v>
      </c>
      <c r="M423" s="14">
        <f>$J423*Dashboard!$J$38</f>
        <v>89643.196524434519</v>
      </c>
      <c r="N423" s="14">
        <f>$J423*Dashboard!$J$39</f>
        <v>353854.72312276787</v>
      </c>
      <c r="O423" s="14">
        <f>$J423*Dashboard!$J$40</f>
        <v>677042.03690822923</v>
      </c>
      <c r="P423" s="14">
        <f>H423*(1+Dashboard!$L$19)^(Dashboard!$K$36-2019)</f>
        <v>160544.3444790988</v>
      </c>
      <c r="Q423" s="14">
        <f>I423*(1+Dashboard!$L$20)^(Dashboard!$K$36-2019)</f>
        <v>1030550.5454625991</v>
      </c>
      <c r="R423" s="14">
        <f>J423*(1+Dashboard!$L$18)^(Dashboard!$K$36-2019)</f>
        <v>1239682.9009246062</v>
      </c>
      <c r="S423" s="1" t="str">
        <f>IF(R423&gt;Dashboard!$K$26,"Metro",IF(R423&gt;Dashboard!$J$26,IF(R423&lt;=Dashboard!$K$26,"TIER 1","TIER 6"),IF(R423&gt;Dashboard!$J$27,IF(R423&lt;=Dashboard!$K$27,"TIER 2","TIER 6"),IF(R423&gt;Dashboard!$J$28,IF(R423&lt;=Dashboard!$K$28,"TIER 3","TIER 6"),IF(R423&gt;Dashboard!$J$29,IF(R423&lt;=Dashboard!$K$29,"TIER 4","TIER 6"),IF(R423&gt;Dashboard!$J$30,IF(R423&lt;=Dashboard!$K$30,"TIER 5","TIER 6"),IF(R423&gt;Dashboard!$J$31,IF(R423&lt;=Dashboard!$K$31,"TIER 6","TIER 6"),"TIER 6")))))))</f>
        <v>TIER 1</v>
      </c>
      <c r="T423" s="14">
        <f>$R423*Dashboard!$K$37</f>
        <v>123968.29009246064</v>
      </c>
      <c r="U423" s="14">
        <f>$R423*Dashboard!$K$38</f>
        <v>185952.43513869093</v>
      </c>
      <c r="V423" s="14">
        <f>$R423*Dashboard!$K$39</f>
        <v>309920.72523115156</v>
      </c>
      <c r="W423" s="14">
        <f>$R423*Dashboard!$K$40</f>
        <v>619841.45046230312</v>
      </c>
    </row>
    <row r="424" spans="3:23" x14ac:dyDescent="0.55000000000000004">
      <c r="C424" s="1" t="s">
        <v>417</v>
      </c>
      <c r="D424" s="1" t="s">
        <v>429</v>
      </c>
      <c r="E424" s="14">
        <v>267759</v>
      </c>
      <c r="F424" s="14">
        <v>814877</v>
      </c>
      <c r="G424" s="14">
        <v>1082636</v>
      </c>
      <c r="H424" s="14">
        <f>E424*(1+Dashboard!$K$19)^(Dashboard!$J$36-2011)</f>
        <v>313722.3441977856</v>
      </c>
      <c r="I424" s="14">
        <f>F424*(1+Dashboard!$K$20)^(Dashboard!$J$36-2011)</f>
        <v>849664.99039510614</v>
      </c>
      <c r="J424" s="14">
        <f>G424*(1+Dashboard!$K$18)^(Dashboard!$J$36-2011)</f>
        <v>1172339.6523543622</v>
      </c>
      <c r="K424" s="1" t="str">
        <f>IF(J424&gt;Dashboard!$I$26,"Metro",IF(J424&gt;Dashboard!$H$26,IF(J424&lt;=Dashboard!$I$26,"TIER 1","TIER 6"),IF(J424&gt;Dashboard!$H$27,IF(J424&lt;=Dashboard!$I$27,"TIER 2","TIER 6"),IF(J424&gt;Dashboard!$H$28,IF(J424&lt;=Dashboard!$I$28,"TIER 3","TIER 6"),IF(J424&gt;Dashboard!$H$29,IF(J424&lt;=Dashboard!$I$29,"TIER 4","TIER 6"),IF(J424&gt;Dashboard!$H$30,IF(J424&lt;=Dashboard!$I$30,"TIER 5","TIER 6"),IF(J424&gt;Dashboard!$H$31,IF(J424&lt;=Dashboard!$I$31,"TIER 6","TIER 6"),"TIER 6")))))))</f>
        <v>TIER 1</v>
      </c>
      <c r="L424" s="14">
        <f>$J424*Dashboard!$J$37</f>
        <v>58616.982617718109</v>
      </c>
      <c r="M424" s="14">
        <f>$J424*Dashboard!$J$38</f>
        <v>89097.813578931527</v>
      </c>
      <c r="N424" s="14">
        <f>$J424*Dashboard!$J$39</f>
        <v>351701.89570630866</v>
      </c>
      <c r="O424" s="14">
        <f>$J424*Dashboard!$J$40</f>
        <v>672922.96045140398</v>
      </c>
      <c r="P424" s="14">
        <f>H424*(1+Dashboard!$L$19)^(Dashboard!$K$36-2019)</f>
        <v>346374.81776367797</v>
      </c>
      <c r="Q424" s="14">
        <f>I424*(1+Dashboard!$L$20)^(Dashboard!$K$36-2019)</f>
        <v>870088.42792926577</v>
      </c>
      <c r="R424" s="14">
        <f>J424*(1+Dashboard!$L$18)^(Dashboard!$K$36-2019)</f>
        <v>1232140.7567551746</v>
      </c>
      <c r="S424" s="1" t="str">
        <f>IF(R424&gt;Dashboard!$K$26,"Metro",IF(R424&gt;Dashboard!$J$26,IF(R424&lt;=Dashboard!$K$26,"TIER 1","TIER 6"),IF(R424&gt;Dashboard!$J$27,IF(R424&lt;=Dashboard!$K$27,"TIER 2","TIER 6"),IF(R424&gt;Dashboard!$J$28,IF(R424&lt;=Dashboard!$K$28,"TIER 3","TIER 6"),IF(R424&gt;Dashboard!$J$29,IF(R424&lt;=Dashboard!$K$29,"TIER 4","TIER 6"),IF(R424&gt;Dashboard!$J$30,IF(R424&lt;=Dashboard!$K$30,"TIER 5","TIER 6"),IF(R424&gt;Dashboard!$J$31,IF(R424&lt;=Dashboard!$K$31,"TIER 6","TIER 6"),"TIER 6")))))))</f>
        <v>TIER 1</v>
      </c>
      <c r="T424" s="14">
        <f>$R424*Dashboard!$K$37</f>
        <v>123214.07567551747</v>
      </c>
      <c r="U424" s="14">
        <f>$R424*Dashboard!$K$38</f>
        <v>184821.11351327618</v>
      </c>
      <c r="V424" s="14">
        <f>$R424*Dashboard!$K$39</f>
        <v>308035.18918879365</v>
      </c>
      <c r="W424" s="14">
        <f>$R424*Dashboard!$K$40</f>
        <v>616070.3783775873</v>
      </c>
    </row>
    <row r="425" spans="3:23" x14ac:dyDescent="0.55000000000000004">
      <c r="C425" s="1" t="s">
        <v>376</v>
      </c>
      <c r="D425" s="1" t="s">
        <v>175</v>
      </c>
      <c r="E425" s="14">
        <v>282887</v>
      </c>
      <c r="F425" s="14">
        <v>795805</v>
      </c>
      <c r="G425" s="14">
        <v>1078692</v>
      </c>
      <c r="H425" s="14">
        <f>E425*(1+Dashboard!$K$19)^(Dashboard!$J$36-2011)</f>
        <v>331447.20731358789</v>
      </c>
      <c r="I425" s="14">
        <f>F425*(1+Dashboard!$K$20)^(Dashboard!$J$36-2011)</f>
        <v>829778.78585526091</v>
      </c>
      <c r="J425" s="14">
        <f>G425*(1+Dashboard!$K$18)^(Dashboard!$J$36-2011)</f>
        <v>1168068.8655073652</v>
      </c>
      <c r="K425" s="1" t="str">
        <f>IF(J425&gt;Dashboard!$I$26,"Metro",IF(J425&gt;Dashboard!$H$26,IF(J425&lt;=Dashboard!$I$26,"TIER 1","TIER 6"),IF(J425&gt;Dashboard!$H$27,IF(J425&lt;=Dashboard!$I$27,"TIER 2","TIER 6"),IF(J425&gt;Dashboard!$H$28,IF(J425&lt;=Dashboard!$I$28,"TIER 3","TIER 6"),IF(J425&gt;Dashboard!$H$29,IF(J425&lt;=Dashboard!$I$29,"TIER 4","TIER 6"),IF(J425&gt;Dashboard!$H$30,IF(J425&lt;=Dashboard!$I$30,"TIER 5","TIER 6"),IF(J425&gt;Dashboard!$H$31,IF(J425&lt;=Dashboard!$I$31,"TIER 6","TIER 6"),"TIER 6")))))))</f>
        <v>TIER 1</v>
      </c>
      <c r="L425" s="14">
        <f>$J425*Dashboard!$J$37</f>
        <v>58403.443275368263</v>
      </c>
      <c r="M425" s="14">
        <f>$J425*Dashboard!$J$38</f>
        <v>88773.233778559748</v>
      </c>
      <c r="N425" s="14">
        <f>$J425*Dashboard!$J$39</f>
        <v>350420.65965220955</v>
      </c>
      <c r="O425" s="14">
        <f>$J425*Dashboard!$J$40</f>
        <v>670471.52880122769</v>
      </c>
      <c r="P425" s="14">
        <f>H425*(1+Dashboard!$L$19)^(Dashboard!$K$36-2019)</f>
        <v>365944.49886918301</v>
      </c>
      <c r="Q425" s="14">
        <f>I425*(1+Dashboard!$L$20)^(Dashboard!$K$36-2019)</f>
        <v>849724.21775096038</v>
      </c>
      <c r="R425" s="14">
        <f>J425*(1+Dashboard!$L$18)^(Dashboard!$K$36-2019)</f>
        <v>1227652.1168571459</v>
      </c>
      <c r="S425" s="1" t="str">
        <f>IF(R425&gt;Dashboard!$K$26,"Metro",IF(R425&gt;Dashboard!$J$26,IF(R425&lt;=Dashboard!$K$26,"TIER 1","TIER 6"),IF(R425&gt;Dashboard!$J$27,IF(R425&lt;=Dashboard!$K$27,"TIER 2","TIER 6"),IF(R425&gt;Dashboard!$J$28,IF(R425&lt;=Dashboard!$K$28,"TIER 3","TIER 6"),IF(R425&gt;Dashboard!$J$29,IF(R425&lt;=Dashboard!$K$29,"TIER 4","TIER 6"),IF(R425&gt;Dashboard!$J$30,IF(R425&lt;=Dashboard!$K$30,"TIER 5","TIER 6"),IF(R425&gt;Dashboard!$J$31,IF(R425&lt;=Dashboard!$K$31,"TIER 6","TIER 6"),"TIER 6")))))))</f>
        <v>TIER 1</v>
      </c>
      <c r="T425" s="14">
        <f>$R425*Dashboard!$K$37</f>
        <v>122765.2116857146</v>
      </c>
      <c r="U425" s="14">
        <f>$R425*Dashboard!$K$38</f>
        <v>184147.81752857188</v>
      </c>
      <c r="V425" s="14">
        <f>$R425*Dashboard!$K$39</f>
        <v>306913.02921428648</v>
      </c>
      <c r="W425" s="14">
        <f>$R425*Dashboard!$K$40</f>
        <v>613826.05842857296</v>
      </c>
    </row>
    <row r="426" spans="3:23" x14ac:dyDescent="0.55000000000000004">
      <c r="C426" s="1" t="s">
        <v>358</v>
      </c>
      <c r="D426" s="1" t="s">
        <v>189</v>
      </c>
      <c r="E426" s="14">
        <v>236011</v>
      </c>
      <c r="F426" s="14">
        <v>838293</v>
      </c>
      <c r="G426" s="14">
        <v>1074304</v>
      </c>
      <c r="H426" s="14">
        <f>E426*(1+Dashboard!$K$19)^(Dashboard!$J$36-2011)</f>
        <v>276524.50216972566</v>
      </c>
      <c r="I426" s="14">
        <f>F426*(1+Dashboard!$K$20)^(Dashboard!$J$36-2011)</f>
        <v>874080.64504616614</v>
      </c>
      <c r="J426" s="14">
        <f>G426*(1+Dashboard!$K$18)^(Dashboard!$J$36-2011)</f>
        <v>1163317.290283069</v>
      </c>
      <c r="K426" s="1" t="str">
        <f>IF(J426&gt;Dashboard!$I$26,"Metro",IF(J426&gt;Dashboard!$H$26,IF(J426&lt;=Dashboard!$I$26,"TIER 1","TIER 6"),IF(J426&gt;Dashboard!$H$27,IF(J426&lt;=Dashboard!$I$27,"TIER 2","TIER 6"),IF(J426&gt;Dashboard!$H$28,IF(J426&lt;=Dashboard!$I$28,"TIER 3","TIER 6"),IF(J426&gt;Dashboard!$H$29,IF(J426&lt;=Dashboard!$I$29,"TIER 4","TIER 6"),IF(J426&gt;Dashboard!$H$30,IF(J426&lt;=Dashboard!$I$30,"TIER 5","TIER 6"),IF(J426&gt;Dashboard!$H$31,IF(J426&lt;=Dashboard!$I$31,"TIER 6","TIER 6"),"TIER 6")))))))</f>
        <v>TIER 1</v>
      </c>
      <c r="L426" s="14">
        <f>$J426*Dashboard!$J$37</f>
        <v>58165.864514153451</v>
      </c>
      <c r="M426" s="14">
        <f>$J426*Dashboard!$J$38</f>
        <v>88412.114061513246</v>
      </c>
      <c r="N426" s="14">
        <f>$J426*Dashboard!$J$39</f>
        <v>348995.1870849207</v>
      </c>
      <c r="O426" s="14">
        <f>$J426*Dashboard!$J$40</f>
        <v>667744.12462248164</v>
      </c>
      <c r="P426" s="14">
        <f>H426*(1+Dashboard!$L$19)^(Dashboard!$K$36-2019)</f>
        <v>305305.39446003083</v>
      </c>
      <c r="Q426" s="14">
        <f>I426*(1+Dashboard!$L$20)^(Dashboard!$K$36-2019)</f>
        <v>895090.96282519703</v>
      </c>
      <c r="R426" s="14">
        <f>J426*(1+Dashboard!$L$18)^(Dashboard!$K$36-2019)</f>
        <v>1222658.1635426045</v>
      </c>
      <c r="S426" s="1" t="str">
        <f>IF(R426&gt;Dashboard!$K$26,"Metro",IF(R426&gt;Dashboard!$J$26,IF(R426&lt;=Dashboard!$K$26,"TIER 1","TIER 6"),IF(R426&gt;Dashboard!$J$27,IF(R426&lt;=Dashboard!$K$27,"TIER 2","TIER 6"),IF(R426&gt;Dashboard!$J$28,IF(R426&lt;=Dashboard!$K$28,"TIER 3","TIER 6"),IF(R426&gt;Dashboard!$J$29,IF(R426&lt;=Dashboard!$K$29,"TIER 4","TIER 6"),IF(R426&gt;Dashboard!$J$30,IF(R426&lt;=Dashboard!$K$30,"TIER 5","TIER 6"),IF(R426&gt;Dashboard!$J$31,IF(R426&lt;=Dashboard!$K$31,"TIER 6","TIER 6"),"TIER 6")))))))</f>
        <v>TIER 1</v>
      </c>
      <c r="T426" s="14">
        <f>$R426*Dashboard!$K$37</f>
        <v>122265.81635426046</v>
      </c>
      <c r="U426" s="14">
        <f>$R426*Dashboard!$K$38</f>
        <v>183398.72453139068</v>
      </c>
      <c r="V426" s="14">
        <f>$R426*Dashboard!$K$39</f>
        <v>305664.54088565113</v>
      </c>
      <c r="W426" s="14">
        <f>$R426*Dashboard!$K$40</f>
        <v>611329.08177130227</v>
      </c>
    </row>
    <row r="427" spans="3:23" x14ac:dyDescent="0.55000000000000004">
      <c r="C427" s="1" t="s">
        <v>469</v>
      </c>
      <c r="D427" s="1" t="s">
        <v>472</v>
      </c>
      <c r="E427" s="14">
        <v>118033</v>
      </c>
      <c r="F427" s="14">
        <v>954909</v>
      </c>
      <c r="G427" s="14">
        <v>1072942</v>
      </c>
      <c r="H427" s="14">
        <f>E427*(1+Dashboard!$K$19)^(Dashboard!$J$36-2011)</f>
        <v>138294.47171784041</v>
      </c>
      <c r="I427" s="14">
        <f>F427*(1+Dashboard!$K$20)^(Dashboard!$J$36-2011)</f>
        <v>995675.10963396984</v>
      </c>
      <c r="J427" s="14">
        <f>G427*(1+Dashboard!$K$18)^(Dashboard!$J$36-2011)</f>
        <v>1161842.4394500037</v>
      </c>
      <c r="K427" s="1" t="str">
        <f>IF(J427&gt;Dashboard!$I$26,"Metro",IF(J427&gt;Dashboard!$H$26,IF(J427&lt;=Dashboard!$I$26,"TIER 1","TIER 6"),IF(J427&gt;Dashboard!$H$27,IF(J427&lt;=Dashboard!$I$27,"TIER 2","TIER 6"),IF(J427&gt;Dashboard!$H$28,IF(J427&lt;=Dashboard!$I$28,"TIER 3","TIER 6"),IF(J427&gt;Dashboard!$H$29,IF(J427&lt;=Dashboard!$I$29,"TIER 4","TIER 6"),IF(J427&gt;Dashboard!$H$30,IF(J427&lt;=Dashboard!$I$30,"TIER 5","TIER 6"),IF(J427&gt;Dashboard!$H$31,IF(J427&lt;=Dashboard!$I$31,"TIER 6","TIER 6"),"TIER 6")))))))</f>
        <v>TIER 1</v>
      </c>
      <c r="L427" s="14">
        <f>$J427*Dashboard!$J$37</f>
        <v>58092.121972500187</v>
      </c>
      <c r="M427" s="14">
        <f>$J427*Dashboard!$J$38</f>
        <v>88300.025398200276</v>
      </c>
      <c r="N427" s="14">
        <f>$J427*Dashboard!$J$39</f>
        <v>348552.73183500109</v>
      </c>
      <c r="O427" s="14">
        <f>$J427*Dashboard!$J$40</f>
        <v>666897.56024430215</v>
      </c>
      <c r="P427" s="14">
        <f>H427*(1+Dashboard!$L$19)^(Dashboard!$K$36-2019)</f>
        <v>152688.27141235291</v>
      </c>
      <c r="Q427" s="14">
        <f>I427*(1+Dashboard!$L$20)^(Dashboard!$K$36-2019)</f>
        <v>1019608.1993055483</v>
      </c>
      <c r="R427" s="14">
        <f>J427*(1+Dashboard!$L$18)^(Dashboard!$K$36-2019)</f>
        <v>1221108.0804946546</v>
      </c>
      <c r="S427" s="1" t="str">
        <f>IF(R427&gt;Dashboard!$K$26,"Metro",IF(R427&gt;Dashboard!$J$26,IF(R427&lt;=Dashboard!$K$26,"TIER 1","TIER 6"),IF(R427&gt;Dashboard!$J$27,IF(R427&lt;=Dashboard!$K$27,"TIER 2","TIER 6"),IF(R427&gt;Dashboard!$J$28,IF(R427&lt;=Dashboard!$K$28,"TIER 3","TIER 6"),IF(R427&gt;Dashboard!$J$29,IF(R427&lt;=Dashboard!$K$29,"TIER 4","TIER 6"),IF(R427&gt;Dashboard!$J$30,IF(R427&lt;=Dashboard!$K$30,"TIER 5","TIER 6"),IF(R427&gt;Dashboard!$J$31,IF(R427&lt;=Dashboard!$K$31,"TIER 6","TIER 6"),"TIER 6")))))))</f>
        <v>TIER 1</v>
      </c>
      <c r="T427" s="14">
        <f>$R427*Dashboard!$K$37</f>
        <v>122110.80804946547</v>
      </c>
      <c r="U427" s="14">
        <f>$R427*Dashboard!$K$38</f>
        <v>183166.21207419818</v>
      </c>
      <c r="V427" s="14">
        <f>$R427*Dashboard!$K$39</f>
        <v>305277.02012366365</v>
      </c>
      <c r="W427" s="14">
        <f>$R427*Dashboard!$K$40</f>
        <v>610554.0402473273</v>
      </c>
    </row>
    <row r="428" spans="3:23" x14ac:dyDescent="0.55000000000000004">
      <c r="C428" s="1" t="s">
        <v>269</v>
      </c>
      <c r="D428" s="1" t="s">
        <v>280</v>
      </c>
      <c r="E428" s="14">
        <v>97736</v>
      </c>
      <c r="F428" s="14">
        <v>969152</v>
      </c>
      <c r="G428" s="14">
        <v>1066888</v>
      </c>
      <c r="H428" s="14">
        <f>E428*(1+Dashboard!$K$19)^(Dashboard!$J$36-2011)</f>
        <v>114513.30126163742</v>
      </c>
      <c r="I428" s="14">
        <f>F428*(1+Dashboard!$K$20)^(Dashboard!$J$36-2011)</f>
        <v>1010526.1588821355</v>
      </c>
      <c r="J428" s="14">
        <f>G428*(1+Dashboard!$K$18)^(Dashboard!$J$36-2011)</f>
        <v>1155286.8249541312</v>
      </c>
      <c r="K428" s="1" t="str">
        <f>IF(J428&gt;Dashboard!$I$26,"Metro",IF(J428&gt;Dashboard!$H$26,IF(J428&lt;=Dashboard!$I$26,"TIER 1","TIER 6"),IF(J428&gt;Dashboard!$H$27,IF(J428&lt;=Dashboard!$I$27,"TIER 2","TIER 6"),IF(J428&gt;Dashboard!$H$28,IF(J428&lt;=Dashboard!$I$28,"TIER 3","TIER 6"),IF(J428&gt;Dashboard!$H$29,IF(J428&lt;=Dashboard!$I$29,"TIER 4","TIER 6"),IF(J428&gt;Dashboard!$H$30,IF(J428&lt;=Dashboard!$I$30,"TIER 5","TIER 6"),IF(J428&gt;Dashboard!$H$31,IF(J428&lt;=Dashboard!$I$31,"TIER 6","TIER 6"),"TIER 6")))))))</f>
        <v>TIER 1</v>
      </c>
      <c r="L428" s="14">
        <f>$J428*Dashboard!$J$37</f>
        <v>57764.341247706558</v>
      </c>
      <c r="M428" s="14">
        <f>$J428*Dashboard!$J$38</f>
        <v>87801.798696513972</v>
      </c>
      <c r="N428" s="14">
        <f>$J428*Dashboard!$J$39</f>
        <v>346586.04748623935</v>
      </c>
      <c r="O428" s="14">
        <f>$J428*Dashboard!$J$40</f>
        <v>663134.63752367138</v>
      </c>
      <c r="P428" s="14">
        <f>H428*(1+Dashboard!$L$19)^(Dashboard!$K$36-2019)</f>
        <v>126431.93763403222</v>
      </c>
      <c r="Q428" s="14">
        <f>I428*(1+Dashboard!$L$20)^(Dashboard!$K$36-2019)</f>
        <v>1034816.2239264378</v>
      </c>
      <c r="R428" s="14">
        <f>J428*(1+Dashboard!$L$18)^(Dashboard!$K$36-2019)</f>
        <v>1214218.0637749112</v>
      </c>
      <c r="S428" s="1" t="str">
        <f>IF(R428&gt;Dashboard!$K$26,"Metro",IF(R428&gt;Dashboard!$J$26,IF(R428&lt;=Dashboard!$K$26,"TIER 1","TIER 6"),IF(R428&gt;Dashboard!$J$27,IF(R428&lt;=Dashboard!$K$27,"TIER 2","TIER 6"),IF(R428&gt;Dashboard!$J$28,IF(R428&lt;=Dashboard!$K$28,"TIER 3","TIER 6"),IF(R428&gt;Dashboard!$J$29,IF(R428&lt;=Dashboard!$K$29,"TIER 4","TIER 6"),IF(R428&gt;Dashboard!$J$30,IF(R428&lt;=Dashboard!$K$30,"TIER 5","TIER 6"),IF(R428&gt;Dashboard!$J$31,IF(R428&lt;=Dashboard!$K$31,"TIER 6","TIER 6"),"TIER 6")))))))</f>
        <v>TIER 1</v>
      </c>
      <c r="T428" s="14">
        <f>$R428*Dashboard!$K$37</f>
        <v>121421.80637749113</v>
      </c>
      <c r="U428" s="14">
        <f>$R428*Dashboard!$K$38</f>
        <v>182132.70956623668</v>
      </c>
      <c r="V428" s="14">
        <f>$R428*Dashboard!$K$39</f>
        <v>303554.51594372781</v>
      </c>
      <c r="W428" s="14">
        <f>$R428*Dashboard!$K$40</f>
        <v>607109.03188745561</v>
      </c>
    </row>
    <row r="429" spans="3:23" x14ac:dyDescent="0.55000000000000004">
      <c r="C429" s="1" t="s">
        <v>443</v>
      </c>
      <c r="D429" s="1" t="s">
        <v>463</v>
      </c>
      <c r="E429" s="14">
        <v>219600</v>
      </c>
      <c r="F429" s="14">
        <v>846463</v>
      </c>
      <c r="G429" s="14">
        <v>1066063</v>
      </c>
      <c r="H429" s="14">
        <f>E429*(1+Dashboard!$K$19)^(Dashboard!$J$36-2011)</f>
        <v>257296.40006809752</v>
      </c>
      <c r="I429" s="14">
        <f>F429*(1+Dashboard!$K$20)^(Dashboard!$J$36-2011)</f>
        <v>882599.4312820374</v>
      </c>
      <c r="J429" s="14">
        <f>G429*(1+Dashboard!$K$18)^(Dashboard!$J$36-2011)</f>
        <v>1154393.4681719881</v>
      </c>
      <c r="K429" s="1" t="str">
        <f>IF(J429&gt;Dashboard!$I$26,"Metro",IF(J429&gt;Dashboard!$H$26,IF(J429&lt;=Dashboard!$I$26,"TIER 1","TIER 6"),IF(J429&gt;Dashboard!$H$27,IF(J429&lt;=Dashboard!$I$27,"TIER 2","TIER 6"),IF(J429&gt;Dashboard!$H$28,IF(J429&lt;=Dashboard!$I$28,"TIER 3","TIER 6"),IF(J429&gt;Dashboard!$H$29,IF(J429&lt;=Dashboard!$I$29,"TIER 4","TIER 6"),IF(J429&gt;Dashboard!$H$30,IF(J429&lt;=Dashboard!$I$30,"TIER 5","TIER 6"),IF(J429&gt;Dashboard!$H$31,IF(J429&lt;=Dashboard!$I$31,"TIER 6","TIER 6"),"TIER 6")))))))</f>
        <v>TIER 1</v>
      </c>
      <c r="L429" s="14">
        <f>$J429*Dashboard!$J$37</f>
        <v>57719.67340859941</v>
      </c>
      <c r="M429" s="14">
        <f>$J429*Dashboard!$J$38</f>
        <v>87733.903581071092</v>
      </c>
      <c r="N429" s="14">
        <f>$J429*Dashboard!$J$39</f>
        <v>346318.04045159643</v>
      </c>
      <c r="O429" s="14">
        <f>$J429*Dashboard!$J$40</f>
        <v>662621.85073072126</v>
      </c>
      <c r="P429" s="14">
        <f>H429*(1+Dashboard!$L$19)^(Dashboard!$K$36-2019)</f>
        <v>284076.01604765363</v>
      </c>
      <c r="Q429" s="14">
        <f>I429*(1+Dashboard!$L$20)^(Dashboard!$K$36-2019)</f>
        <v>903814.51552846655</v>
      </c>
      <c r="R429" s="14">
        <f>J429*(1+Dashboard!$L$18)^(Dashboard!$K$36-2019)</f>
        <v>1213279.136818554</v>
      </c>
      <c r="S429" s="1" t="str">
        <f>IF(R429&gt;Dashboard!$K$26,"Metro",IF(R429&gt;Dashboard!$J$26,IF(R429&lt;=Dashboard!$K$26,"TIER 1","TIER 6"),IF(R429&gt;Dashboard!$J$27,IF(R429&lt;=Dashboard!$K$27,"TIER 2","TIER 6"),IF(R429&gt;Dashboard!$J$28,IF(R429&lt;=Dashboard!$K$28,"TIER 3","TIER 6"),IF(R429&gt;Dashboard!$J$29,IF(R429&lt;=Dashboard!$K$29,"TIER 4","TIER 6"),IF(R429&gt;Dashboard!$J$30,IF(R429&lt;=Dashboard!$K$30,"TIER 5","TIER 6"),IF(R429&gt;Dashboard!$J$31,IF(R429&lt;=Dashboard!$K$31,"TIER 6","TIER 6"),"TIER 6")))))))</f>
        <v>TIER 1</v>
      </c>
      <c r="T429" s="14">
        <f>$R429*Dashboard!$K$37</f>
        <v>121327.91368185541</v>
      </c>
      <c r="U429" s="14">
        <f>$R429*Dashboard!$K$38</f>
        <v>181991.87052278311</v>
      </c>
      <c r="V429" s="14">
        <f>$R429*Dashboard!$K$39</f>
        <v>303319.7842046385</v>
      </c>
      <c r="W429" s="14">
        <f>$R429*Dashboard!$K$40</f>
        <v>606639.56840927701</v>
      </c>
    </row>
    <row r="430" spans="3:23" x14ac:dyDescent="0.55000000000000004">
      <c r="C430" s="1" t="s">
        <v>396</v>
      </c>
      <c r="D430" s="1" t="s">
        <v>415</v>
      </c>
      <c r="E430" s="14">
        <v>258746</v>
      </c>
      <c r="F430" s="14">
        <v>806310</v>
      </c>
      <c r="G430" s="14">
        <v>1065056</v>
      </c>
      <c r="H430" s="14">
        <f>E430*(1+Dashboard!$K$19)^(Dashboard!$J$36-2011)</f>
        <v>303162.17819681222</v>
      </c>
      <c r="I430" s="14">
        <f>F430*(1+Dashboard!$K$20)^(Dashboard!$J$36-2011)</f>
        <v>840732.25579501945</v>
      </c>
      <c r="J430" s="14">
        <f>G430*(1+Dashboard!$K$18)^(Dashboard!$J$36-2011)</f>
        <v>1153303.0314694205</v>
      </c>
      <c r="K430" s="1" t="str">
        <f>IF(J430&gt;Dashboard!$I$26,"Metro",IF(J430&gt;Dashboard!$H$26,IF(J430&lt;=Dashboard!$I$26,"TIER 1","TIER 6"),IF(J430&gt;Dashboard!$H$27,IF(J430&lt;=Dashboard!$I$27,"TIER 2","TIER 6"),IF(J430&gt;Dashboard!$H$28,IF(J430&lt;=Dashboard!$I$28,"TIER 3","TIER 6"),IF(J430&gt;Dashboard!$H$29,IF(J430&lt;=Dashboard!$I$29,"TIER 4","TIER 6"),IF(J430&gt;Dashboard!$H$30,IF(J430&lt;=Dashboard!$I$30,"TIER 5","TIER 6"),IF(J430&gt;Dashboard!$H$31,IF(J430&lt;=Dashboard!$I$31,"TIER 6","TIER 6"),"TIER 6")))))))</f>
        <v>TIER 1</v>
      </c>
      <c r="L430" s="14">
        <f>$J430*Dashboard!$J$37</f>
        <v>57665.151573471026</v>
      </c>
      <c r="M430" s="14">
        <f>$J430*Dashboard!$J$38</f>
        <v>87651.030391675959</v>
      </c>
      <c r="N430" s="14">
        <f>$J430*Dashboard!$J$39</f>
        <v>345990.90944082616</v>
      </c>
      <c r="O430" s="14">
        <f>$J430*Dashboard!$J$40</f>
        <v>661995.94006344746</v>
      </c>
      <c r="P430" s="14">
        <f>H430*(1+Dashboard!$L$19)^(Dashboard!$K$36-2019)</f>
        <v>334715.54120339797</v>
      </c>
      <c r="Q430" s="14">
        <f>I430*(1+Dashboard!$L$20)^(Dashboard!$K$36-2019)</f>
        <v>860940.97676538466</v>
      </c>
      <c r="R430" s="14">
        <f>J430*(1+Dashboard!$L$18)^(Dashboard!$K$36-2019)</f>
        <v>1212133.0768851575</v>
      </c>
      <c r="S430" s="1" t="str">
        <f>IF(R430&gt;Dashboard!$K$26,"Metro",IF(R430&gt;Dashboard!$J$26,IF(R430&lt;=Dashboard!$K$26,"TIER 1","TIER 6"),IF(R430&gt;Dashboard!$J$27,IF(R430&lt;=Dashboard!$K$27,"TIER 2","TIER 6"),IF(R430&gt;Dashboard!$J$28,IF(R430&lt;=Dashboard!$K$28,"TIER 3","TIER 6"),IF(R430&gt;Dashboard!$J$29,IF(R430&lt;=Dashboard!$K$29,"TIER 4","TIER 6"),IF(R430&gt;Dashboard!$J$30,IF(R430&lt;=Dashboard!$K$30,"TIER 5","TIER 6"),IF(R430&gt;Dashboard!$J$31,IF(R430&lt;=Dashboard!$K$31,"TIER 6","TIER 6"),"TIER 6")))))))</f>
        <v>TIER 1</v>
      </c>
      <c r="T430" s="14">
        <f>$R430*Dashboard!$K$37</f>
        <v>121213.30768851575</v>
      </c>
      <c r="U430" s="14">
        <f>$R430*Dashboard!$K$38</f>
        <v>181819.96153277362</v>
      </c>
      <c r="V430" s="14">
        <f>$R430*Dashboard!$K$39</f>
        <v>303033.26922128937</v>
      </c>
      <c r="W430" s="14">
        <f>$R430*Dashboard!$K$40</f>
        <v>606066.53844257875</v>
      </c>
    </row>
    <row r="431" spans="3:23" x14ac:dyDescent="0.55000000000000004">
      <c r="C431" s="1" t="s">
        <v>417</v>
      </c>
      <c r="D431" s="1" t="s">
        <v>425</v>
      </c>
      <c r="E431" s="14">
        <v>379309</v>
      </c>
      <c r="F431" s="14">
        <v>685261</v>
      </c>
      <c r="G431" s="14">
        <v>1064570</v>
      </c>
      <c r="H431" s="14">
        <f>E431*(1+Dashboard!$K$19)^(Dashboard!$J$36-2011)</f>
        <v>444420.94814858836</v>
      </c>
      <c r="I431" s="14">
        <f>F431*(1+Dashboard!$K$20)^(Dashboard!$J$36-2011)</f>
        <v>714515.541588658</v>
      </c>
      <c r="J431" s="14">
        <f>G431*(1+Dashboard!$K$18)^(Dashboard!$J$36-2011)</f>
        <v>1152776.7631104854</v>
      </c>
      <c r="K431" s="1" t="str">
        <f>IF(J431&gt;Dashboard!$I$26,"Metro",IF(J431&gt;Dashboard!$H$26,IF(J431&lt;=Dashboard!$I$26,"TIER 1","TIER 6"),IF(J431&gt;Dashboard!$H$27,IF(J431&lt;=Dashboard!$I$27,"TIER 2","TIER 6"),IF(J431&gt;Dashboard!$H$28,IF(J431&lt;=Dashboard!$I$28,"TIER 3","TIER 6"),IF(J431&gt;Dashboard!$H$29,IF(J431&lt;=Dashboard!$I$29,"TIER 4","TIER 6"),IF(J431&gt;Dashboard!$H$30,IF(J431&lt;=Dashboard!$I$30,"TIER 5","TIER 6"),IF(J431&gt;Dashboard!$H$31,IF(J431&lt;=Dashboard!$I$31,"TIER 6","TIER 6"),"TIER 6")))))))</f>
        <v>TIER 1</v>
      </c>
      <c r="L431" s="14">
        <f>$J431*Dashboard!$J$37</f>
        <v>57638.838155524274</v>
      </c>
      <c r="M431" s="14">
        <f>$J431*Dashboard!$J$38</f>
        <v>87611.033996396887</v>
      </c>
      <c r="N431" s="14">
        <f>$J431*Dashboard!$J$39</f>
        <v>345833.02893314563</v>
      </c>
      <c r="O431" s="14">
        <f>$J431*Dashboard!$J$40</f>
        <v>661693.86202541867</v>
      </c>
      <c r="P431" s="14">
        <f>H431*(1+Dashboard!$L$19)^(Dashboard!$K$36-2019)</f>
        <v>490676.63739079901</v>
      </c>
      <c r="Q431" s="14">
        <f>I431*(1+Dashboard!$L$20)^(Dashboard!$K$36-2019)</f>
        <v>731690.38543392031</v>
      </c>
      <c r="R431" s="14">
        <f>J431*(1+Dashboard!$L$18)^(Dashboard!$K$36-2019)</f>
        <v>1211579.963550867</v>
      </c>
      <c r="S431" s="1" t="str">
        <f>IF(R431&gt;Dashboard!$K$26,"Metro",IF(R431&gt;Dashboard!$J$26,IF(R431&lt;=Dashboard!$K$26,"TIER 1","TIER 6"),IF(R431&gt;Dashboard!$J$27,IF(R431&lt;=Dashboard!$K$27,"TIER 2","TIER 6"),IF(R431&gt;Dashboard!$J$28,IF(R431&lt;=Dashboard!$K$28,"TIER 3","TIER 6"),IF(R431&gt;Dashboard!$J$29,IF(R431&lt;=Dashboard!$K$29,"TIER 4","TIER 6"),IF(R431&gt;Dashboard!$J$30,IF(R431&lt;=Dashboard!$K$30,"TIER 5","TIER 6"),IF(R431&gt;Dashboard!$J$31,IF(R431&lt;=Dashboard!$K$31,"TIER 6","TIER 6"),"TIER 6")))))))</f>
        <v>TIER 1</v>
      </c>
      <c r="T431" s="14">
        <f>$R431*Dashboard!$K$37</f>
        <v>121157.99635508671</v>
      </c>
      <c r="U431" s="14">
        <f>$R431*Dashboard!$K$38</f>
        <v>181736.99453263005</v>
      </c>
      <c r="V431" s="14">
        <f>$R431*Dashboard!$K$39</f>
        <v>302894.99088771676</v>
      </c>
      <c r="W431" s="14">
        <f>$R431*Dashboard!$K$40</f>
        <v>605789.98177543352</v>
      </c>
    </row>
    <row r="432" spans="3:23" x14ac:dyDescent="0.55000000000000004">
      <c r="C432" s="1" t="s">
        <v>588</v>
      </c>
      <c r="D432" s="1" t="s">
        <v>592</v>
      </c>
      <c r="E432" s="14">
        <v>434517</v>
      </c>
      <c r="F432" s="14">
        <v>629976</v>
      </c>
      <c r="G432" s="14">
        <v>1064493</v>
      </c>
      <c r="H432" s="14">
        <f>E432*(1+Dashboard!$K$19)^(Dashboard!$J$36-2011)</f>
        <v>509105.91925496142</v>
      </c>
      <c r="I432" s="14">
        <f>F432*(1+Dashboard!$K$20)^(Dashboard!$J$36-2011)</f>
        <v>656870.36447113787</v>
      </c>
      <c r="J432" s="14">
        <f>G432*(1+Dashboard!$K$18)^(Dashboard!$J$36-2011)</f>
        <v>1152693.3831441521</v>
      </c>
      <c r="K432" s="1" t="str">
        <f>IF(J432&gt;Dashboard!$I$26,"Metro",IF(J432&gt;Dashboard!$H$26,IF(J432&lt;=Dashboard!$I$26,"TIER 1","TIER 6"),IF(J432&gt;Dashboard!$H$27,IF(J432&lt;=Dashboard!$I$27,"TIER 2","TIER 6"),IF(J432&gt;Dashboard!$H$28,IF(J432&lt;=Dashboard!$I$28,"TIER 3","TIER 6"),IF(J432&gt;Dashboard!$H$29,IF(J432&lt;=Dashboard!$I$29,"TIER 4","TIER 6"),IF(J432&gt;Dashboard!$H$30,IF(J432&lt;=Dashboard!$I$30,"TIER 5","TIER 6"),IF(J432&gt;Dashboard!$H$31,IF(J432&lt;=Dashboard!$I$31,"TIER 6","TIER 6"),"TIER 6")))))))</f>
        <v>TIER 1</v>
      </c>
      <c r="L432" s="14">
        <f>$J432*Dashboard!$J$37</f>
        <v>57634.669157207609</v>
      </c>
      <c r="M432" s="14">
        <f>$J432*Dashboard!$J$38</f>
        <v>87604.697118955562</v>
      </c>
      <c r="N432" s="14">
        <f>$J432*Dashboard!$J$39</f>
        <v>345808.01494324562</v>
      </c>
      <c r="O432" s="14">
        <f>$J432*Dashboard!$J$40</f>
        <v>661646.00192474341</v>
      </c>
      <c r="P432" s="14">
        <f>H432*(1+Dashboard!$L$19)^(Dashboard!$K$36-2019)</f>
        <v>562094.07224489213</v>
      </c>
      <c r="Q432" s="14">
        <f>I432*(1+Dashboard!$L$20)^(Dashboard!$K$36-2019)</f>
        <v>672659.58846938517</v>
      </c>
      <c r="R432" s="14">
        <f>J432*(1+Dashboard!$L$18)^(Dashboard!$K$36-2019)</f>
        <v>1211492.3303682737</v>
      </c>
      <c r="S432" s="1" t="str">
        <f>IF(R432&gt;Dashboard!$K$26,"Metro",IF(R432&gt;Dashboard!$J$26,IF(R432&lt;=Dashboard!$K$26,"TIER 1","TIER 6"),IF(R432&gt;Dashboard!$J$27,IF(R432&lt;=Dashboard!$K$27,"TIER 2","TIER 6"),IF(R432&gt;Dashboard!$J$28,IF(R432&lt;=Dashboard!$K$28,"TIER 3","TIER 6"),IF(R432&gt;Dashboard!$J$29,IF(R432&lt;=Dashboard!$K$29,"TIER 4","TIER 6"),IF(R432&gt;Dashboard!$J$30,IF(R432&lt;=Dashboard!$K$30,"TIER 5","TIER 6"),IF(R432&gt;Dashboard!$J$31,IF(R432&lt;=Dashboard!$K$31,"TIER 6","TIER 6"),"TIER 6")))))))</f>
        <v>TIER 1</v>
      </c>
      <c r="T432" s="14">
        <f>$R432*Dashboard!$K$37</f>
        <v>121149.23303682737</v>
      </c>
      <c r="U432" s="14">
        <f>$R432*Dashboard!$K$38</f>
        <v>181723.84955524103</v>
      </c>
      <c r="V432" s="14">
        <f>$R432*Dashboard!$K$39</f>
        <v>302873.08259206841</v>
      </c>
      <c r="W432" s="14">
        <f>$R432*Dashboard!$K$40</f>
        <v>605746.16518413683</v>
      </c>
    </row>
    <row r="433" spans="3:23" x14ac:dyDescent="0.55000000000000004">
      <c r="C433" s="1" t="s">
        <v>358</v>
      </c>
      <c r="D433" s="1" t="s">
        <v>89</v>
      </c>
      <c r="E433" s="14">
        <v>446164</v>
      </c>
      <c r="F433" s="14">
        <v>615040</v>
      </c>
      <c r="G433" s="14">
        <v>1061204</v>
      </c>
      <c r="H433" s="14">
        <f>E433*(1+Dashboard!$K$19)^(Dashboard!$J$36-2011)</f>
        <v>522752.23606549477</v>
      </c>
      <c r="I433" s="14">
        <f>F433*(1+Dashboard!$K$20)^(Dashboard!$J$36-2011)</f>
        <v>641296.7302950091</v>
      </c>
      <c r="J433" s="14">
        <f>G433*(1+Dashboard!$K$18)^(Dashboard!$J$36-2011)</f>
        <v>1149131.8674393413</v>
      </c>
      <c r="K433" s="1" t="str">
        <f>IF(J433&gt;Dashboard!$I$26,"Metro",IF(J433&gt;Dashboard!$H$26,IF(J433&lt;=Dashboard!$I$26,"TIER 1","TIER 6"),IF(J433&gt;Dashboard!$H$27,IF(J433&lt;=Dashboard!$I$27,"TIER 2","TIER 6"),IF(J433&gt;Dashboard!$H$28,IF(J433&lt;=Dashboard!$I$28,"TIER 3","TIER 6"),IF(J433&gt;Dashboard!$H$29,IF(J433&lt;=Dashboard!$I$29,"TIER 4","TIER 6"),IF(J433&gt;Dashboard!$H$30,IF(J433&lt;=Dashboard!$I$30,"TIER 5","TIER 6"),IF(J433&gt;Dashboard!$H$31,IF(J433&lt;=Dashboard!$I$31,"TIER 6","TIER 6"),"TIER 6")))))))</f>
        <v>TIER 1</v>
      </c>
      <c r="L433" s="14">
        <f>$J433*Dashboard!$J$37</f>
        <v>57456.593371967065</v>
      </c>
      <c r="M433" s="14">
        <f>$J433*Dashboard!$J$38</f>
        <v>87334.021925389927</v>
      </c>
      <c r="N433" s="14">
        <f>$J433*Dashboard!$J$39</f>
        <v>344739.56023180234</v>
      </c>
      <c r="O433" s="14">
        <f>$J433*Dashboard!$J$40</f>
        <v>659601.69191018201</v>
      </c>
      <c r="P433" s="14">
        <f>H433*(1+Dashboard!$L$19)^(Dashboard!$K$36-2019)</f>
        <v>577160.70866978751</v>
      </c>
      <c r="Q433" s="14">
        <f>I433*(1+Dashboard!$L$20)^(Dashboard!$K$36-2019)</f>
        <v>656711.61011246569</v>
      </c>
      <c r="R433" s="14">
        <f>J433*(1+Dashboard!$L$18)^(Dashboard!$K$36-2019)</f>
        <v>1207749.1415689285</v>
      </c>
      <c r="S433" s="1" t="str">
        <f>IF(R433&gt;Dashboard!$K$26,"Metro",IF(R433&gt;Dashboard!$J$26,IF(R433&lt;=Dashboard!$K$26,"TIER 1","TIER 6"),IF(R433&gt;Dashboard!$J$27,IF(R433&lt;=Dashboard!$K$27,"TIER 2","TIER 6"),IF(R433&gt;Dashboard!$J$28,IF(R433&lt;=Dashboard!$K$28,"TIER 3","TIER 6"),IF(R433&gt;Dashboard!$J$29,IF(R433&lt;=Dashboard!$K$29,"TIER 4","TIER 6"),IF(R433&gt;Dashboard!$J$30,IF(R433&lt;=Dashboard!$K$30,"TIER 5","TIER 6"),IF(R433&gt;Dashboard!$J$31,IF(R433&lt;=Dashboard!$K$31,"TIER 6","TIER 6"),"TIER 6")))))))</f>
        <v>TIER 1</v>
      </c>
      <c r="T433" s="14">
        <f>$R433*Dashboard!$K$37</f>
        <v>120774.91415689286</v>
      </c>
      <c r="U433" s="14">
        <f>$R433*Dashboard!$K$38</f>
        <v>181162.37123533926</v>
      </c>
      <c r="V433" s="14">
        <f>$R433*Dashboard!$K$39</f>
        <v>301937.28539223212</v>
      </c>
      <c r="W433" s="14">
        <f>$R433*Dashboard!$K$40</f>
        <v>603874.57078446425</v>
      </c>
    </row>
    <row r="434" spans="3:23" x14ac:dyDescent="0.55000000000000004">
      <c r="C434" s="1" t="s">
        <v>319</v>
      </c>
      <c r="D434" s="1" t="s">
        <v>37</v>
      </c>
      <c r="E434" s="14">
        <v>1026459</v>
      </c>
      <c r="F434" s="14">
        <v>28991</v>
      </c>
      <c r="G434" s="14">
        <v>1055450</v>
      </c>
      <c r="H434" s="14">
        <f>E434*(1+Dashboard!$K$19)^(Dashboard!$J$36-2011)</f>
        <v>1202660.3165642044</v>
      </c>
      <c r="I434" s="14">
        <f>F434*(1+Dashboard!$K$20)^(Dashboard!$J$36-2011)</f>
        <v>30228.657498670993</v>
      </c>
      <c r="J434" s="14">
        <f>G434*(1+Dashboard!$K$18)^(Dashboard!$J$36-2011)</f>
        <v>1142901.1099551574</v>
      </c>
      <c r="K434" s="1" t="str">
        <f>IF(J434&gt;Dashboard!$I$26,"Metro",IF(J434&gt;Dashboard!$H$26,IF(J434&lt;=Dashboard!$I$26,"TIER 1","TIER 6"),IF(J434&gt;Dashboard!$H$27,IF(J434&lt;=Dashboard!$I$27,"TIER 2","TIER 6"),IF(J434&gt;Dashboard!$H$28,IF(J434&lt;=Dashboard!$I$28,"TIER 3","TIER 6"),IF(J434&gt;Dashboard!$H$29,IF(J434&lt;=Dashboard!$I$29,"TIER 4","TIER 6"),IF(J434&gt;Dashboard!$H$30,IF(J434&lt;=Dashboard!$I$30,"TIER 5","TIER 6"),IF(J434&gt;Dashboard!$H$31,IF(J434&lt;=Dashboard!$I$31,"TIER 6","TIER 6"),"TIER 6")))))))</f>
        <v>TIER 1</v>
      </c>
      <c r="L434" s="14">
        <f>$J434*Dashboard!$J$37</f>
        <v>57145.055497757872</v>
      </c>
      <c r="M434" s="14">
        <f>$J434*Dashboard!$J$38</f>
        <v>86860.484356591958</v>
      </c>
      <c r="N434" s="14">
        <f>$J434*Dashboard!$J$39</f>
        <v>342870.3329865472</v>
      </c>
      <c r="O434" s="14">
        <f>$J434*Dashboard!$J$40</f>
        <v>656025.23711426044</v>
      </c>
      <c r="P434" s="14">
        <f>H434*(1+Dashboard!$L$19)^(Dashboard!$K$36-2019)</f>
        <v>1327834.1682889732</v>
      </c>
      <c r="Q434" s="14">
        <f>I434*(1+Dashboard!$L$20)^(Dashboard!$K$36-2019)</f>
        <v>30955.265167745987</v>
      </c>
      <c r="R434" s="14">
        <f>J434*(1+Dashboard!$L$18)^(Dashboard!$K$36-2019)</f>
        <v>1201200.5528333155</v>
      </c>
      <c r="S434" s="1" t="str">
        <f>IF(R434&gt;Dashboard!$K$26,"Metro",IF(R434&gt;Dashboard!$J$26,IF(R434&lt;=Dashboard!$K$26,"TIER 1","TIER 6"),IF(R434&gt;Dashboard!$J$27,IF(R434&lt;=Dashboard!$K$27,"TIER 2","TIER 6"),IF(R434&gt;Dashboard!$J$28,IF(R434&lt;=Dashboard!$K$28,"TIER 3","TIER 6"),IF(R434&gt;Dashboard!$J$29,IF(R434&lt;=Dashboard!$K$29,"TIER 4","TIER 6"),IF(R434&gt;Dashboard!$J$30,IF(R434&lt;=Dashboard!$K$30,"TIER 5","TIER 6"),IF(R434&gt;Dashboard!$J$31,IF(R434&lt;=Dashboard!$K$31,"TIER 6","TIER 6"),"TIER 6")))))))</f>
        <v>TIER 1</v>
      </c>
      <c r="T434" s="14">
        <f>$R434*Dashboard!$K$37</f>
        <v>120120.05528333155</v>
      </c>
      <c r="U434" s="14">
        <f>$R434*Dashboard!$K$38</f>
        <v>180180.08292499732</v>
      </c>
      <c r="V434" s="14">
        <f>$R434*Dashboard!$K$39</f>
        <v>300300.13820832886</v>
      </c>
      <c r="W434" s="14">
        <f>$R434*Dashboard!$K$40</f>
        <v>600600.27641665773</v>
      </c>
    </row>
    <row r="435" spans="3:23" x14ac:dyDescent="0.55000000000000004">
      <c r="C435" s="1" t="s">
        <v>443</v>
      </c>
      <c r="D435" s="1" t="s">
        <v>457</v>
      </c>
      <c r="E435" s="14">
        <v>130189</v>
      </c>
      <c r="F435" s="14">
        <v>924716</v>
      </c>
      <c r="G435" s="14">
        <v>1054905</v>
      </c>
      <c r="H435" s="14">
        <f>E435*(1+Dashboard!$K$19)^(Dashboard!$J$36-2011)</f>
        <v>152537.16315330393</v>
      </c>
      <c r="I435" s="14">
        <f>F435*(1+Dashboard!$K$20)^(Dashboard!$J$36-2011)</f>
        <v>964193.13744062104</v>
      </c>
      <c r="J435" s="14">
        <f>G435*(1+Dashboard!$K$18)^(Dashboard!$J$36-2011)</f>
        <v>1142310.9530505899</v>
      </c>
      <c r="K435" s="1" t="str">
        <f>IF(J435&gt;Dashboard!$I$26,"Metro",IF(J435&gt;Dashboard!$H$26,IF(J435&lt;=Dashboard!$I$26,"TIER 1","TIER 6"),IF(J435&gt;Dashboard!$H$27,IF(J435&lt;=Dashboard!$I$27,"TIER 2","TIER 6"),IF(J435&gt;Dashboard!$H$28,IF(J435&lt;=Dashboard!$I$28,"TIER 3","TIER 6"),IF(J435&gt;Dashboard!$H$29,IF(J435&lt;=Dashboard!$I$29,"TIER 4","TIER 6"),IF(J435&gt;Dashboard!$H$30,IF(J435&lt;=Dashboard!$I$30,"TIER 5","TIER 6"),IF(J435&gt;Dashboard!$H$31,IF(J435&lt;=Dashboard!$I$31,"TIER 6","TIER 6"),"TIER 6")))))))</f>
        <v>TIER 1</v>
      </c>
      <c r="L435" s="14">
        <f>$J435*Dashboard!$J$37</f>
        <v>57115.547652529494</v>
      </c>
      <c r="M435" s="14">
        <f>$J435*Dashboard!$J$38</f>
        <v>86815.632431844831</v>
      </c>
      <c r="N435" s="14">
        <f>$J435*Dashboard!$J$39</f>
        <v>342693.28591517697</v>
      </c>
      <c r="O435" s="14">
        <f>$J435*Dashboard!$J$40</f>
        <v>655686.48705103865</v>
      </c>
      <c r="P435" s="14">
        <f>H435*(1+Dashboard!$L$19)^(Dashboard!$K$36-2019)</f>
        <v>168413.35361214925</v>
      </c>
      <c r="Q435" s="14">
        <f>I435*(1+Dashboard!$L$20)^(Dashboard!$K$36-2019)</f>
        <v>987369.49345856975</v>
      </c>
      <c r="R435" s="14">
        <f>J435*(1+Dashboard!$L$18)^(Dashboard!$K$36-2019)</f>
        <v>1200580.291995479</v>
      </c>
      <c r="S435" s="1" t="str">
        <f>IF(R435&gt;Dashboard!$K$26,"Metro",IF(R435&gt;Dashboard!$J$26,IF(R435&lt;=Dashboard!$K$26,"TIER 1","TIER 6"),IF(R435&gt;Dashboard!$J$27,IF(R435&lt;=Dashboard!$K$27,"TIER 2","TIER 6"),IF(R435&gt;Dashboard!$J$28,IF(R435&lt;=Dashboard!$K$28,"TIER 3","TIER 6"),IF(R435&gt;Dashboard!$J$29,IF(R435&lt;=Dashboard!$K$29,"TIER 4","TIER 6"),IF(R435&gt;Dashboard!$J$30,IF(R435&lt;=Dashboard!$K$30,"TIER 5","TIER 6"),IF(R435&gt;Dashboard!$J$31,IF(R435&lt;=Dashboard!$K$31,"TIER 6","TIER 6"),"TIER 6")))))))</f>
        <v>TIER 1</v>
      </c>
      <c r="T435" s="14">
        <f>$R435*Dashboard!$K$37</f>
        <v>120058.02919954791</v>
      </c>
      <c r="U435" s="14">
        <f>$R435*Dashboard!$K$38</f>
        <v>180087.04379932184</v>
      </c>
      <c r="V435" s="14">
        <f>$R435*Dashboard!$K$39</f>
        <v>300145.07299886976</v>
      </c>
      <c r="W435" s="14">
        <f>$R435*Dashboard!$K$40</f>
        <v>600290.14599773951</v>
      </c>
    </row>
    <row r="436" spans="3:23" x14ac:dyDescent="0.55000000000000004">
      <c r="C436" s="1" t="s">
        <v>396</v>
      </c>
      <c r="D436" s="1" t="s">
        <v>398</v>
      </c>
      <c r="E436" s="14">
        <v>62954</v>
      </c>
      <c r="F436" s="14">
        <v>979932</v>
      </c>
      <c r="G436" s="14">
        <v>1042886</v>
      </c>
      <c r="H436" s="14">
        <f>E436*(1+Dashboard!$K$19)^(Dashboard!$J$36-2011)</f>
        <v>73760.644671616625</v>
      </c>
      <c r="I436" s="14">
        <f>F436*(1+Dashboard!$K$20)^(Dashboard!$J$36-2011)</f>
        <v>1021766.368872673</v>
      </c>
      <c r="J436" s="14">
        <f>G436*(1+Dashboard!$K$18)^(Dashboard!$J$36-2011)</f>
        <v>1129296.0983056461</v>
      </c>
      <c r="K436" s="1" t="str">
        <f>IF(J436&gt;Dashboard!$I$26,"Metro",IF(J436&gt;Dashboard!$H$26,IF(J436&lt;=Dashboard!$I$26,"TIER 1","TIER 6"),IF(J436&gt;Dashboard!$H$27,IF(J436&lt;=Dashboard!$I$27,"TIER 2","TIER 6"),IF(J436&gt;Dashboard!$H$28,IF(J436&lt;=Dashboard!$I$28,"TIER 3","TIER 6"),IF(J436&gt;Dashboard!$H$29,IF(J436&lt;=Dashboard!$I$29,"TIER 4","TIER 6"),IF(J436&gt;Dashboard!$H$30,IF(J436&lt;=Dashboard!$I$30,"TIER 5","TIER 6"),IF(J436&gt;Dashboard!$H$31,IF(J436&lt;=Dashboard!$I$31,"TIER 6","TIER 6"),"TIER 6")))))))</f>
        <v>TIER 1</v>
      </c>
      <c r="L436" s="14">
        <f>$J436*Dashboard!$J$37</f>
        <v>56464.804915282308</v>
      </c>
      <c r="M436" s="14">
        <f>$J436*Dashboard!$J$38</f>
        <v>85826.503471229094</v>
      </c>
      <c r="N436" s="14">
        <f>$J436*Dashboard!$J$39</f>
        <v>338788.82949169382</v>
      </c>
      <c r="O436" s="14">
        <f>$J436*Dashboard!$J$40</f>
        <v>648215.96042744094</v>
      </c>
      <c r="P436" s="14">
        <f>H436*(1+Dashboard!$L$19)^(Dashboard!$K$36-2019)</f>
        <v>81437.711813588277</v>
      </c>
      <c r="Q436" s="14">
        <f>I436*(1+Dashboard!$L$20)^(Dashboard!$K$36-2019)</f>
        <v>1046326.6153757946</v>
      </c>
      <c r="R436" s="14">
        <f>J436*(1+Dashboard!$L$18)^(Dashboard!$K$36-2019)</f>
        <v>1186901.5488579515</v>
      </c>
      <c r="S436" s="1" t="str">
        <f>IF(R436&gt;Dashboard!$K$26,"Metro",IF(R436&gt;Dashboard!$J$26,IF(R436&lt;=Dashboard!$K$26,"TIER 1","TIER 6"),IF(R436&gt;Dashboard!$J$27,IF(R436&lt;=Dashboard!$K$27,"TIER 2","TIER 6"),IF(R436&gt;Dashboard!$J$28,IF(R436&lt;=Dashboard!$K$28,"TIER 3","TIER 6"),IF(R436&gt;Dashboard!$J$29,IF(R436&lt;=Dashboard!$K$29,"TIER 4","TIER 6"),IF(R436&gt;Dashboard!$J$30,IF(R436&lt;=Dashboard!$K$30,"TIER 5","TIER 6"),IF(R436&gt;Dashboard!$J$31,IF(R436&lt;=Dashboard!$K$31,"TIER 6","TIER 6"),"TIER 6")))))))</f>
        <v>TIER 1</v>
      </c>
      <c r="T436" s="14">
        <f>$R436*Dashboard!$K$37</f>
        <v>118690.15488579516</v>
      </c>
      <c r="U436" s="14">
        <f>$R436*Dashboard!$K$38</f>
        <v>178035.23232869271</v>
      </c>
      <c r="V436" s="14">
        <f>$R436*Dashboard!$K$39</f>
        <v>296725.38721448788</v>
      </c>
      <c r="W436" s="14">
        <f>$R436*Dashboard!$K$40</f>
        <v>593450.77442897577</v>
      </c>
    </row>
    <row r="437" spans="3:23" x14ac:dyDescent="0.55000000000000004">
      <c r="C437" s="1" t="s">
        <v>358</v>
      </c>
      <c r="D437" s="1" t="s">
        <v>364</v>
      </c>
      <c r="E437" s="14">
        <v>236544</v>
      </c>
      <c r="F437" s="14">
        <v>806164</v>
      </c>
      <c r="G437" s="14">
        <v>1042708</v>
      </c>
      <c r="H437" s="14">
        <f>E437*(1+Dashboard!$K$19)^(Dashboard!$J$36-2011)</f>
        <v>277148.99661979987</v>
      </c>
      <c r="I437" s="14">
        <f>F437*(1+Dashboard!$K$20)^(Dashboard!$J$36-2011)</f>
        <v>840580.02289533312</v>
      </c>
      <c r="J437" s="14">
        <f>G437*(1+Dashboard!$K$18)^(Dashboard!$J$36-2011)</f>
        <v>1129103.3498120443</v>
      </c>
      <c r="K437" s="1" t="str">
        <f>IF(J437&gt;Dashboard!$I$26,"Metro",IF(J437&gt;Dashboard!$H$26,IF(J437&lt;=Dashboard!$I$26,"TIER 1","TIER 6"),IF(J437&gt;Dashboard!$H$27,IF(J437&lt;=Dashboard!$I$27,"TIER 2","TIER 6"),IF(J437&gt;Dashboard!$H$28,IF(J437&lt;=Dashboard!$I$28,"TIER 3","TIER 6"),IF(J437&gt;Dashboard!$H$29,IF(J437&lt;=Dashboard!$I$29,"TIER 4","TIER 6"),IF(J437&gt;Dashboard!$H$30,IF(J437&lt;=Dashboard!$I$30,"TIER 5","TIER 6"),IF(J437&gt;Dashboard!$H$31,IF(J437&lt;=Dashboard!$I$31,"TIER 6","TIER 6"),"TIER 6")))))))</f>
        <v>TIER 1</v>
      </c>
      <c r="L437" s="14">
        <f>$J437*Dashboard!$J$37</f>
        <v>56455.167490602216</v>
      </c>
      <c r="M437" s="14">
        <f>$J437*Dashboard!$J$38</f>
        <v>85811.854585715366</v>
      </c>
      <c r="N437" s="14">
        <f>$J437*Dashboard!$J$39</f>
        <v>338731.00494361325</v>
      </c>
      <c r="O437" s="14">
        <f>$J437*Dashboard!$J$40</f>
        <v>648105.32279211353</v>
      </c>
      <c r="P437" s="14">
        <f>H437*(1+Dashboard!$L$19)^(Dashboard!$K$36-2019)</f>
        <v>305994.88679406274</v>
      </c>
      <c r="Q437" s="14">
        <f>I437*(1+Dashboard!$L$20)^(Dashboard!$K$36-2019)</f>
        <v>860785.08463629312</v>
      </c>
      <c r="R437" s="14">
        <f>J437*(1+Dashboard!$L$18)^(Dashboard!$K$36-2019)</f>
        <v>1186698.9682540344</v>
      </c>
      <c r="S437" s="1" t="str">
        <f>IF(R437&gt;Dashboard!$K$26,"Metro",IF(R437&gt;Dashboard!$J$26,IF(R437&lt;=Dashboard!$K$26,"TIER 1","TIER 6"),IF(R437&gt;Dashboard!$J$27,IF(R437&lt;=Dashboard!$K$27,"TIER 2","TIER 6"),IF(R437&gt;Dashboard!$J$28,IF(R437&lt;=Dashboard!$K$28,"TIER 3","TIER 6"),IF(R437&gt;Dashboard!$J$29,IF(R437&lt;=Dashboard!$K$29,"TIER 4","TIER 6"),IF(R437&gt;Dashboard!$J$30,IF(R437&lt;=Dashboard!$K$30,"TIER 5","TIER 6"),IF(R437&gt;Dashboard!$J$31,IF(R437&lt;=Dashboard!$K$31,"TIER 6","TIER 6"),"TIER 6")))))))</f>
        <v>TIER 1</v>
      </c>
      <c r="T437" s="14">
        <f>$R437*Dashboard!$K$37</f>
        <v>118669.89682540344</v>
      </c>
      <c r="U437" s="14">
        <f>$R437*Dashboard!$K$38</f>
        <v>178004.84523810516</v>
      </c>
      <c r="V437" s="14">
        <f>$R437*Dashboard!$K$39</f>
        <v>296674.7420635086</v>
      </c>
      <c r="W437" s="14">
        <f>$R437*Dashboard!$K$40</f>
        <v>593349.4841270172</v>
      </c>
    </row>
    <row r="438" spans="3:23" x14ac:dyDescent="0.55000000000000004">
      <c r="C438" s="1" t="s">
        <v>269</v>
      </c>
      <c r="D438" s="1" t="s">
        <v>169</v>
      </c>
      <c r="E438" s="14">
        <v>91333</v>
      </c>
      <c r="F438" s="14">
        <v>950804</v>
      </c>
      <c r="G438" s="14">
        <v>1042137</v>
      </c>
      <c r="H438" s="14">
        <f>E438*(1+Dashboard!$K$19)^(Dashboard!$J$36-2011)</f>
        <v>107011.16624507992</v>
      </c>
      <c r="I438" s="14">
        <f>F438*(1+Dashboard!$K$20)^(Dashboard!$J$36-2011)</f>
        <v>991394.86269415938</v>
      </c>
      <c r="J438" s="14">
        <f>G438*(1+Dashboard!$K$18)^(Dashboard!$J$36-2011)</f>
        <v>1128485.0386331307</v>
      </c>
      <c r="K438" s="1" t="str">
        <f>IF(J438&gt;Dashboard!$I$26,"Metro",IF(J438&gt;Dashboard!$H$26,IF(J438&lt;=Dashboard!$I$26,"TIER 1","TIER 6"),IF(J438&gt;Dashboard!$H$27,IF(J438&lt;=Dashboard!$I$27,"TIER 2","TIER 6"),IF(J438&gt;Dashboard!$H$28,IF(J438&lt;=Dashboard!$I$28,"TIER 3","TIER 6"),IF(J438&gt;Dashboard!$H$29,IF(J438&lt;=Dashboard!$I$29,"TIER 4","TIER 6"),IF(J438&gt;Dashboard!$H$30,IF(J438&lt;=Dashboard!$I$30,"TIER 5","TIER 6"),IF(J438&gt;Dashboard!$H$31,IF(J438&lt;=Dashboard!$I$31,"TIER 6","TIER 6"),"TIER 6")))))))</f>
        <v>TIER 1</v>
      </c>
      <c r="L438" s="14">
        <f>$J438*Dashboard!$J$37</f>
        <v>56424.251931656538</v>
      </c>
      <c r="M438" s="14">
        <f>$J438*Dashboard!$J$38</f>
        <v>85764.862936117934</v>
      </c>
      <c r="N438" s="14">
        <f>$J438*Dashboard!$J$39</f>
        <v>338545.51158993918</v>
      </c>
      <c r="O438" s="14">
        <f>$J438*Dashboard!$J$40</f>
        <v>647750.41217541706</v>
      </c>
      <c r="P438" s="14">
        <f>H438*(1+Dashboard!$L$19)^(Dashboard!$K$36-2019)</f>
        <v>118148.97437923656</v>
      </c>
      <c r="Q438" s="14">
        <f>I438*(1+Dashboard!$L$20)^(Dashboard!$K$36-2019)</f>
        <v>1015225.0678677367</v>
      </c>
      <c r="R438" s="14">
        <f>J438*(1+Dashboard!$L$18)^(Dashboard!$K$36-2019)</f>
        <v>1186049.1169909071</v>
      </c>
      <c r="S438" s="1" t="str">
        <f>IF(R438&gt;Dashboard!$K$26,"Metro",IF(R438&gt;Dashboard!$J$26,IF(R438&lt;=Dashboard!$K$26,"TIER 1","TIER 6"),IF(R438&gt;Dashboard!$J$27,IF(R438&lt;=Dashboard!$K$27,"TIER 2","TIER 6"),IF(R438&gt;Dashboard!$J$28,IF(R438&lt;=Dashboard!$K$28,"TIER 3","TIER 6"),IF(R438&gt;Dashboard!$J$29,IF(R438&lt;=Dashboard!$K$29,"TIER 4","TIER 6"),IF(R438&gt;Dashboard!$J$30,IF(R438&lt;=Dashboard!$K$30,"TIER 5","TIER 6"),IF(R438&gt;Dashboard!$J$31,IF(R438&lt;=Dashboard!$K$31,"TIER 6","TIER 6"),"TIER 6")))))))</f>
        <v>TIER 1</v>
      </c>
      <c r="T438" s="14">
        <f>$R438*Dashboard!$K$37</f>
        <v>118604.91169909072</v>
      </c>
      <c r="U438" s="14">
        <f>$R438*Dashboard!$K$38</f>
        <v>177907.36754863607</v>
      </c>
      <c r="V438" s="14">
        <f>$R438*Dashboard!$K$39</f>
        <v>296512.27924772678</v>
      </c>
      <c r="W438" s="14">
        <f>$R438*Dashboard!$K$40</f>
        <v>593024.55849545356</v>
      </c>
    </row>
    <row r="439" spans="3:23" x14ac:dyDescent="0.55000000000000004">
      <c r="C439" s="1" t="s">
        <v>528</v>
      </c>
      <c r="D439" s="1" t="s">
        <v>119</v>
      </c>
      <c r="E439" s="14">
        <v>308093</v>
      </c>
      <c r="F439" s="14">
        <v>733006</v>
      </c>
      <c r="G439" s="14">
        <v>1041099</v>
      </c>
      <c r="H439" s="14">
        <f>E439*(1+Dashboard!$K$19)^(Dashboard!$J$36-2011)</f>
        <v>360980.05367113097</v>
      </c>
      <c r="I439" s="14">
        <f>F439*(1+Dashboard!$K$20)^(Dashboard!$J$36-2011)</f>
        <v>764298.82785936433</v>
      </c>
      <c r="J439" s="14">
        <f>G439*(1+Dashboard!$K$18)^(Dashboard!$J$36-2011)</f>
        <v>1127361.0333726888</v>
      </c>
      <c r="K439" s="1" t="str">
        <f>IF(J439&gt;Dashboard!$I$26,"Metro",IF(J439&gt;Dashboard!$H$26,IF(J439&lt;=Dashboard!$I$26,"TIER 1","TIER 6"),IF(J439&gt;Dashboard!$H$27,IF(J439&lt;=Dashboard!$I$27,"TIER 2","TIER 6"),IF(J439&gt;Dashboard!$H$28,IF(J439&lt;=Dashboard!$I$28,"TIER 3","TIER 6"),IF(J439&gt;Dashboard!$H$29,IF(J439&lt;=Dashboard!$I$29,"TIER 4","TIER 6"),IF(J439&gt;Dashboard!$H$30,IF(J439&lt;=Dashboard!$I$30,"TIER 5","TIER 6"),IF(J439&gt;Dashboard!$H$31,IF(J439&lt;=Dashboard!$I$31,"TIER 6","TIER 6"),"TIER 6")))))))</f>
        <v>TIER 1</v>
      </c>
      <c r="L439" s="14">
        <f>$J439*Dashboard!$J$37</f>
        <v>56368.051668634442</v>
      </c>
      <c r="M439" s="14">
        <f>$J439*Dashboard!$J$38</f>
        <v>85679.438536324349</v>
      </c>
      <c r="N439" s="14">
        <f>$J439*Dashboard!$J$39</f>
        <v>338208.31001180661</v>
      </c>
      <c r="O439" s="14">
        <f>$J439*Dashboard!$J$40</f>
        <v>647105.23315592343</v>
      </c>
      <c r="P439" s="14">
        <f>H439*(1+Dashboard!$L$19)^(Dashboard!$K$36-2019)</f>
        <v>398551.1475964014</v>
      </c>
      <c r="Q439" s="14">
        <f>I439*(1+Dashboard!$L$20)^(Dashboard!$K$36-2019)</f>
        <v>782670.31490975874</v>
      </c>
      <c r="R439" s="14">
        <f>J439*(1+Dashboard!$L$18)^(Dashboard!$K$36-2019)</f>
        <v>1184867.7761658174</v>
      </c>
      <c r="S439" s="1" t="str">
        <f>IF(R439&gt;Dashboard!$K$26,"Metro",IF(R439&gt;Dashboard!$J$26,IF(R439&lt;=Dashboard!$K$26,"TIER 1","TIER 6"),IF(R439&gt;Dashboard!$J$27,IF(R439&lt;=Dashboard!$K$27,"TIER 2","TIER 6"),IF(R439&gt;Dashboard!$J$28,IF(R439&lt;=Dashboard!$K$28,"TIER 3","TIER 6"),IF(R439&gt;Dashboard!$J$29,IF(R439&lt;=Dashboard!$K$29,"TIER 4","TIER 6"),IF(R439&gt;Dashboard!$J$30,IF(R439&lt;=Dashboard!$K$30,"TIER 5","TIER 6"),IF(R439&gt;Dashboard!$J$31,IF(R439&lt;=Dashboard!$K$31,"TIER 6","TIER 6"),"TIER 6")))))))</f>
        <v>TIER 1</v>
      </c>
      <c r="T439" s="14">
        <f>$R439*Dashboard!$K$37</f>
        <v>118486.77761658175</v>
      </c>
      <c r="U439" s="14">
        <f>$R439*Dashboard!$K$38</f>
        <v>177730.16642487262</v>
      </c>
      <c r="V439" s="14">
        <f>$R439*Dashboard!$K$39</f>
        <v>296216.94404145435</v>
      </c>
      <c r="W439" s="14">
        <f>$R439*Dashboard!$K$40</f>
        <v>592433.8880829087</v>
      </c>
    </row>
    <row r="440" spans="3:23" x14ac:dyDescent="0.55000000000000004">
      <c r="C440" s="1" t="s">
        <v>571</v>
      </c>
      <c r="D440" s="1" t="s">
        <v>582</v>
      </c>
      <c r="E440" s="14">
        <v>208654</v>
      </c>
      <c r="F440" s="14">
        <v>827692</v>
      </c>
      <c r="G440" s="14">
        <v>1036346</v>
      </c>
      <c r="H440" s="14">
        <f>E440*(1+Dashboard!$K$19)^(Dashboard!$J$36-2011)</f>
        <v>244471.41648364672</v>
      </c>
      <c r="I440" s="14">
        <f>F440*(1+Dashboard!$K$20)^(Dashboard!$J$36-2011)</f>
        <v>863027.07676140848</v>
      </c>
      <c r="J440" s="14">
        <f>G440*(1+Dashboard!$K$18)^(Dashboard!$J$36-2011)</f>
        <v>1122214.2154508384</v>
      </c>
      <c r="K440" s="1" t="str">
        <f>IF(J440&gt;Dashboard!$I$26,"Metro",IF(J440&gt;Dashboard!$H$26,IF(J440&lt;=Dashboard!$I$26,"TIER 1","TIER 6"),IF(J440&gt;Dashboard!$H$27,IF(J440&lt;=Dashboard!$I$27,"TIER 2","TIER 6"),IF(J440&gt;Dashboard!$H$28,IF(J440&lt;=Dashboard!$I$28,"TIER 3","TIER 6"),IF(J440&gt;Dashboard!$H$29,IF(J440&lt;=Dashboard!$I$29,"TIER 4","TIER 6"),IF(J440&gt;Dashboard!$H$30,IF(J440&lt;=Dashboard!$I$30,"TIER 5","TIER 6"),IF(J440&gt;Dashboard!$H$31,IF(J440&lt;=Dashboard!$I$31,"TIER 6","TIER 6"),"TIER 6")))))))</f>
        <v>TIER 1</v>
      </c>
      <c r="L440" s="14">
        <f>$J440*Dashboard!$J$37</f>
        <v>56110.710772541926</v>
      </c>
      <c r="M440" s="14">
        <f>$J440*Dashboard!$J$38</f>
        <v>85288.280374263719</v>
      </c>
      <c r="N440" s="14">
        <f>$J440*Dashboard!$J$39</f>
        <v>336664.26463525154</v>
      </c>
      <c r="O440" s="14">
        <f>$J440*Dashboard!$J$40</f>
        <v>644150.95966878138</v>
      </c>
      <c r="P440" s="14">
        <f>H440*(1+Dashboard!$L$19)^(Dashboard!$K$36-2019)</f>
        <v>269916.19787070638</v>
      </c>
      <c r="Q440" s="14">
        <f>I440*(1+Dashboard!$L$20)^(Dashboard!$K$36-2019)</f>
        <v>883771.69939712365</v>
      </c>
      <c r="R440" s="14">
        <f>J440*(1+Dashboard!$L$18)^(Dashboard!$K$36-2019)</f>
        <v>1179458.4188039177</v>
      </c>
      <c r="S440" s="1" t="str">
        <f>IF(R440&gt;Dashboard!$K$26,"Metro",IF(R440&gt;Dashboard!$J$26,IF(R440&lt;=Dashboard!$K$26,"TIER 1","TIER 6"),IF(R440&gt;Dashboard!$J$27,IF(R440&lt;=Dashboard!$K$27,"TIER 2","TIER 6"),IF(R440&gt;Dashboard!$J$28,IF(R440&lt;=Dashboard!$K$28,"TIER 3","TIER 6"),IF(R440&gt;Dashboard!$J$29,IF(R440&lt;=Dashboard!$K$29,"TIER 4","TIER 6"),IF(R440&gt;Dashboard!$J$30,IF(R440&lt;=Dashboard!$K$30,"TIER 5","TIER 6"),IF(R440&gt;Dashboard!$J$31,IF(R440&lt;=Dashboard!$K$31,"TIER 6","TIER 6"),"TIER 6")))))))</f>
        <v>TIER 1</v>
      </c>
      <c r="T440" s="14">
        <f>$R440*Dashboard!$K$37</f>
        <v>117945.84188039177</v>
      </c>
      <c r="U440" s="14">
        <f>$R440*Dashboard!$K$38</f>
        <v>176918.76282058764</v>
      </c>
      <c r="V440" s="14">
        <f>$R440*Dashboard!$K$39</f>
        <v>294864.60470097943</v>
      </c>
      <c r="W440" s="14">
        <f>$R440*Dashboard!$K$40</f>
        <v>589729.20940195885</v>
      </c>
    </row>
    <row r="441" spans="3:23" x14ac:dyDescent="0.55000000000000004">
      <c r="C441" s="1" t="s">
        <v>320</v>
      </c>
      <c r="D441" s="1" t="s">
        <v>329</v>
      </c>
      <c r="E441" s="14">
        <v>120152</v>
      </c>
      <c r="F441" s="14">
        <v>912602</v>
      </c>
      <c r="G441" s="14">
        <v>1032754</v>
      </c>
      <c r="H441" s="14">
        <f>E441*(1+Dashboard!$K$19)^(Dashboard!$J$36-2011)</f>
        <v>140777.21794618422</v>
      </c>
      <c r="I441" s="14">
        <f>F441*(1+Dashboard!$K$20)^(Dashboard!$J$36-2011)</f>
        <v>951561.97753103194</v>
      </c>
      <c r="J441" s="14">
        <f>G441*(1+Dashboard!$K$18)^(Dashboard!$J$36-2011)</f>
        <v>1118324.5941642225</v>
      </c>
      <c r="K441" s="1" t="str">
        <f>IF(J441&gt;Dashboard!$I$26,"Metro",IF(J441&gt;Dashboard!$H$26,IF(J441&lt;=Dashboard!$I$26,"TIER 1","TIER 6"),IF(J441&gt;Dashboard!$H$27,IF(J441&lt;=Dashboard!$I$27,"TIER 2","TIER 6"),IF(J441&gt;Dashboard!$H$28,IF(J441&lt;=Dashboard!$I$28,"TIER 3","TIER 6"),IF(J441&gt;Dashboard!$H$29,IF(J441&lt;=Dashboard!$I$29,"TIER 4","TIER 6"),IF(J441&gt;Dashboard!$H$30,IF(J441&lt;=Dashboard!$I$30,"TIER 5","TIER 6"),IF(J441&gt;Dashboard!$H$31,IF(J441&lt;=Dashboard!$I$31,"TIER 6","TIER 6"),"TIER 6")))))))</f>
        <v>TIER 1</v>
      </c>
      <c r="L441" s="14">
        <f>$J441*Dashboard!$J$37</f>
        <v>55916.229708211125</v>
      </c>
      <c r="M441" s="14">
        <f>$J441*Dashboard!$J$38</f>
        <v>84992.669156480901</v>
      </c>
      <c r="N441" s="14">
        <f>$J441*Dashboard!$J$39</f>
        <v>335497.37824926671</v>
      </c>
      <c r="O441" s="14">
        <f>$J441*Dashboard!$J$40</f>
        <v>641918.31705026375</v>
      </c>
      <c r="P441" s="14">
        <f>H441*(1+Dashboard!$L$19)^(Dashboard!$K$36-2019)</f>
        <v>155429.42386228452</v>
      </c>
      <c r="Q441" s="14">
        <f>I441*(1+Dashboard!$L$20)^(Dashboard!$K$36-2019)</f>
        <v>974434.71776121296</v>
      </c>
      <c r="R441" s="14">
        <f>J441*(1+Dashboard!$L$18)^(Dashboard!$K$36-2019)</f>
        <v>1175370.3877406016</v>
      </c>
      <c r="S441" s="1" t="str">
        <f>IF(R441&gt;Dashboard!$K$26,"Metro",IF(R441&gt;Dashboard!$J$26,IF(R441&lt;=Dashboard!$K$26,"TIER 1","TIER 6"),IF(R441&gt;Dashboard!$J$27,IF(R441&lt;=Dashboard!$K$27,"TIER 2","TIER 6"),IF(R441&gt;Dashboard!$J$28,IF(R441&lt;=Dashboard!$K$28,"TIER 3","TIER 6"),IF(R441&gt;Dashboard!$J$29,IF(R441&lt;=Dashboard!$K$29,"TIER 4","TIER 6"),IF(R441&gt;Dashboard!$J$30,IF(R441&lt;=Dashboard!$K$30,"TIER 5","TIER 6"),IF(R441&gt;Dashboard!$J$31,IF(R441&lt;=Dashboard!$K$31,"TIER 6","TIER 6"),"TIER 6")))))))</f>
        <v>TIER 1</v>
      </c>
      <c r="T441" s="14">
        <f>$R441*Dashboard!$K$37</f>
        <v>117537.03877406016</v>
      </c>
      <c r="U441" s="14">
        <f>$R441*Dashboard!$K$38</f>
        <v>176305.55816109022</v>
      </c>
      <c r="V441" s="14">
        <f>$R441*Dashboard!$K$39</f>
        <v>293842.59693515039</v>
      </c>
      <c r="W441" s="14">
        <f>$R441*Dashboard!$K$40</f>
        <v>587685.19387030078</v>
      </c>
    </row>
    <row r="442" spans="3:23" x14ac:dyDescent="0.55000000000000004">
      <c r="C442" s="1" t="s">
        <v>396</v>
      </c>
      <c r="D442" s="1" t="s">
        <v>402</v>
      </c>
      <c r="E442" s="14">
        <v>65081</v>
      </c>
      <c r="F442" s="14">
        <v>960132</v>
      </c>
      <c r="G442" s="14">
        <v>1025213</v>
      </c>
      <c r="H442" s="14">
        <f>E442*(1+Dashboard!$K$19)^(Dashboard!$J$36-2011)</f>
        <v>76252.764175008444</v>
      </c>
      <c r="I442" s="14">
        <f>F442*(1+Dashboard!$K$20)^(Dashboard!$J$36-2011)</f>
        <v>1001121.0852165837</v>
      </c>
      <c r="J442" s="14">
        <f>G442*(1+Dashboard!$K$18)^(Dashboard!$J$36-2011)</f>
        <v>1110158.7717470811</v>
      </c>
      <c r="K442" s="1" t="str">
        <f>IF(J442&gt;Dashboard!$I$26,"Metro",IF(J442&gt;Dashboard!$H$26,IF(J442&lt;=Dashboard!$I$26,"TIER 1","TIER 6"),IF(J442&gt;Dashboard!$H$27,IF(J442&lt;=Dashboard!$I$27,"TIER 2","TIER 6"),IF(J442&gt;Dashboard!$H$28,IF(J442&lt;=Dashboard!$I$28,"TIER 3","TIER 6"),IF(J442&gt;Dashboard!$H$29,IF(J442&lt;=Dashboard!$I$29,"TIER 4","TIER 6"),IF(J442&gt;Dashboard!$H$30,IF(J442&lt;=Dashboard!$I$30,"TIER 5","TIER 6"),IF(J442&gt;Dashboard!$H$31,IF(J442&lt;=Dashboard!$I$31,"TIER 6","TIER 6"),"TIER 6")))))))</f>
        <v>TIER 1</v>
      </c>
      <c r="L442" s="14">
        <f>$J442*Dashboard!$J$37</f>
        <v>55507.93858735406</v>
      </c>
      <c r="M442" s="14">
        <f>$J442*Dashboard!$J$38</f>
        <v>84372.066652778158</v>
      </c>
      <c r="N442" s="14">
        <f>$J442*Dashboard!$J$39</f>
        <v>333047.6315241243</v>
      </c>
      <c r="O442" s="14">
        <f>$J442*Dashboard!$J$40</f>
        <v>637231.13498282456</v>
      </c>
      <c r="P442" s="14">
        <f>H442*(1+Dashboard!$L$19)^(Dashboard!$K$36-2019)</f>
        <v>84189.213116563507</v>
      </c>
      <c r="Q442" s="14">
        <f>I442*(1+Dashboard!$L$20)^(Dashboard!$K$36-2019)</f>
        <v>1025185.0800606494</v>
      </c>
      <c r="R442" s="14">
        <f>J442*(1+Dashboard!$L$18)^(Dashboard!$K$36-2019)</f>
        <v>1166788.0263128541</v>
      </c>
      <c r="S442" s="1" t="str">
        <f>IF(R442&gt;Dashboard!$K$26,"Metro",IF(R442&gt;Dashboard!$J$26,IF(R442&lt;=Dashboard!$K$26,"TIER 1","TIER 6"),IF(R442&gt;Dashboard!$J$27,IF(R442&lt;=Dashboard!$K$27,"TIER 2","TIER 6"),IF(R442&gt;Dashboard!$J$28,IF(R442&lt;=Dashboard!$K$28,"TIER 3","TIER 6"),IF(R442&gt;Dashboard!$J$29,IF(R442&lt;=Dashboard!$K$29,"TIER 4","TIER 6"),IF(R442&gt;Dashboard!$J$30,IF(R442&lt;=Dashboard!$K$30,"TIER 5","TIER 6"),IF(R442&gt;Dashboard!$J$31,IF(R442&lt;=Dashboard!$K$31,"TIER 6","TIER 6"),"TIER 6")))))))</f>
        <v>TIER 1</v>
      </c>
      <c r="T442" s="14">
        <f>$R442*Dashboard!$K$37</f>
        <v>116678.80263128542</v>
      </c>
      <c r="U442" s="14">
        <f>$R442*Dashboard!$K$38</f>
        <v>175018.20394692812</v>
      </c>
      <c r="V442" s="14">
        <f>$R442*Dashboard!$K$39</f>
        <v>291697.00657821354</v>
      </c>
      <c r="W442" s="14">
        <f>$R442*Dashboard!$K$40</f>
        <v>583394.01315642707</v>
      </c>
    </row>
    <row r="443" spans="3:23" x14ac:dyDescent="0.55000000000000004">
      <c r="C443" s="1" t="s">
        <v>443</v>
      </c>
      <c r="D443" s="1" t="s">
        <v>453</v>
      </c>
      <c r="E443" s="14">
        <v>91983</v>
      </c>
      <c r="F443" s="14">
        <v>933065</v>
      </c>
      <c r="G443" s="14">
        <v>1025048</v>
      </c>
      <c r="H443" s="14">
        <f>E443*(1+Dashboard!$K$19)^(Dashboard!$J$36-2011)</f>
        <v>107772.74484273139</v>
      </c>
      <c r="I443" s="14">
        <f>F443*(1+Dashboard!$K$20)^(Dashboard!$J$36-2011)</f>
        <v>972898.56538227212</v>
      </c>
      <c r="J443" s="14">
        <f>G443*(1+Dashboard!$K$18)^(Dashboard!$J$36-2011)</f>
        <v>1109980.1003906524</v>
      </c>
      <c r="K443" s="1" t="str">
        <f>IF(J443&gt;Dashboard!$I$26,"Metro",IF(J443&gt;Dashboard!$H$26,IF(J443&lt;=Dashboard!$I$26,"TIER 1","TIER 6"),IF(J443&gt;Dashboard!$H$27,IF(J443&lt;=Dashboard!$I$27,"TIER 2","TIER 6"),IF(J443&gt;Dashboard!$H$28,IF(J443&lt;=Dashboard!$I$28,"TIER 3","TIER 6"),IF(J443&gt;Dashboard!$H$29,IF(J443&lt;=Dashboard!$I$29,"TIER 4","TIER 6"),IF(J443&gt;Dashboard!$H$30,IF(J443&lt;=Dashboard!$I$30,"TIER 5","TIER 6"),IF(J443&gt;Dashboard!$H$31,IF(J443&lt;=Dashboard!$I$31,"TIER 6","TIER 6"),"TIER 6")))))))</f>
        <v>TIER 1</v>
      </c>
      <c r="L443" s="14">
        <f>$J443*Dashboard!$J$37</f>
        <v>55499.005019532626</v>
      </c>
      <c r="M443" s="14">
        <f>$J443*Dashboard!$J$38</f>
        <v>84358.487629689582</v>
      </c>
      <c r="N443" s="14">
        <f>$J443*Dashboard!$J$39</f>
        <v>332994.03011719574</v>
      </c>
      <c r="O443" s="14">
        <f>$J443*Dashboard!$J$40</f>
        <v>637128.5776242346</v>
      </c>
      <c r="P443" s="14">
        <f>H443*(1+Dashboard!$L$19)^(Dashboard!$K$36-2019)</f>
        <v>118989.81868903154</v>
      </c>
      <c r="Q443" s="14">
        <f>I443*(1+Dashboard!$L$20)^(Dashboard!$K$36-2019)</f>
        <v>996284.1741831227</v>
      </c>
      <c r="R443" s="14">
        <f>J443*(1+Dashboard!$L$18)^(Dashboard!$K$36-2019)</f>
        <v>1166600.2409215826</v>
      </c>
      <c r="S443" s="1" t="str">
        <f>IF(R443&gt;Dashboard!$K$26,"Metro",IF(R443&gt;Dashboard!$J$26,IF(R443&lt;=Dashboard!$K$26,"TIER 1","TIER 6"),IF(R443&gt;Dashboard!$J$27,IF(R443&lt;=Dashboard!$K$27,"TIER 2","TIER 6"),IF(R443&gt;Dashboard!$J$28,IF(R443&lt;=Dashboard!$K$28,"TIER 3","TIER 6"),IF(R443&gt;Dashboard!$J$29,IF(R443&lt;=Dashboard!$K$29,"TIER 4","TIER 6"),IF(R443&gt;Dashboard!$J$30,IF(R443&lt;=Dashboard!$K$30,"TIER 5","TIER 6"),IF(R443&gt;Dashboard!$J$31,IF(R443&lt;=Dashboard!$K$31,"TIER 6","TIER 6"),"TIER 6")))))))</f>
        <v>TIER 1</v>
      </c>
      <c r="T443" s="14">
        <f>$R443*Dashboard!$K$37</f>
        <v>116660.02409215826</v>
      </c>
      <c r="U443" s="14">
        <f>$R443*Dashboard!$K$38</f>
        <v>174990.03613823737</v>
      </c>
      <c r="V443" s="14">
        <f>$R443*Dashboard!$K$39</f>
        <v>291650.06023039564</v>
      </c>
      <c r="W443" s="14">
        <f>$R443*Dashboard!$K$40</f>
        <v>583300.12046079128</v>
      </c>
    </row>
    <row r="444" spans="3:23" x14ac:dyDescent="0.55000000000000004">
      <c r="C444" s="1" t="s">
        <v>417</v>
      </c>
      <c r="D444" s="1" t="s">
        <v>421</v>
      </c>
      <c r="E444" s="14">
        <v>174974</v>
      </c>
      <c r="F444" s="14">
        <v>845817</v>
      </c>
      <c r="G444" s="14">
        <v>1020791</v>
      </c>
      <c r="H444" s="14">
        <f>E444*(1+Dashboard!$K$19)^(Dashboard!$J$36-2011)</f>
        <v>205009.92853149041</v>
      </c>
      <c r="I444" s="14">
        <f>F444*(1+Dashboard!$K$20)^(Dashboard!$J$36-2011)</f>
        <v>881925.85283548012</v>
      </c>
      <c r="J444" s="14">
        <f>G444*(1+Dashboard!$K$18)^(Dashboard!$J$36-2011)</f>
        <v>1105370.3793947937</v>
      </c>
      <c r="K444" s="1" t="str">
        <f>IF(J444&gt;Dashboard!$I$26,"Metro",IF(J444&gt;Dashboard!$H$26,IF(J444&lt;=Dashboard!$I$26,"TIER 1","TIER 6"),IF(J444&gt;Dashboard!$H$27,IF(J444&lt;=Dashboard!$I$27,"TIER 2","TIER 6"),IF(J444&gt;Dashboard!$H$28,IF(J444&lt;=Dashboard!$I$28,"TIER 3","TIER 6"),IF(J444&gt;Dashboard!$H$29,IF(J444&lt;=Dashboard!$I$29,"TIER 4","TIER 6"),IF(J444&gt;Dashboard!$H$30,IF(J444&lt;=Dashboard!$I$30,"TIER 5","TIER 6"),IF(J444&gt;Dashboard!$H$31,IF(J444&lt;=Dashboard!$I$31,"TIER 6","TIER 6"),"TIER 6")))))))</f>
        <v>TIER 1</v>
      </c>
      <c r="L444" s="14">
        <f>$J444*Dashboard!$J$37</f>
        <v>55268.518969739685</v>
      </c>
      <c r="M444" s="14">
        <f>$J444*Dashboard!$J$38</f>
        <v>84008.148834004314</v>
      </c>
      <c r="N444" s="14">
        <f>$J444*Dashboard!$J$39</f>
        <v>331611.11381843808</v>
      </c>
      <c r="O444" s="14">
        <f>$J444*Dashboard!$J$40</f>
        <v>634482.59777261165</v>
      </c>
      <c r="P444" s="14">
        <f>H444*(1+Dashboard!$L$19)^(Dashboard!$K$36-2019)</f>
        <v>226347.52655702253</v>
      </c>
      <c r="Q444" s="14">
        <f>I444*(1+Dashboard!$L$20)^(Dashboard!$K$36-2019)</f>
        <v>903124.7462449522</v>
      </c>
      <c r="R444" s="14">
        <f>J444*(1+Dashboard!$L$18)^(Dashboard!$K$36-2019)</f>
        <v>1161755.377826778</v>
      </c>
      <c r="S444" s="1" t="str">
        <f>IF(R444&gt;Dashboard!$K$26,"Metro",IF(R444&gt;Dashboard!$J$26,IF(R444&lt;=Dashboard!$K$26,"TIER 1","TIER 6"),IF(R444&gt;Dashboard!$J$27,IF(R444&lt;=Dashboard!$K$27,"TIER 2","TIER 6"),IF(R444&gt;Dashboard!$J$28,IF(R444&lt;=Dashboard!$K$28,"TIER 3","TIER 6"),IF(R444&gt;Dashboard!$J$29,IF(R444&lt;=Dashboard!$K$29,"TIER 4","TIER 6"),IF(R444&gt;Dashboard!$J$30,IF(R444&lt;=Dashboard!$K$30,"TIER 5","TIER 6"),IF(R444&gt;Dashboard!$J$31,IF(R444&lt;=Dashboard!$K$31,"TIER 6","TIER 6"),"TIER 6")))))))</f>
        <v>TIER 1</v>
      </c>
      <c r="T444" s="14">
        <f>$R444*Dashboard!$K$37</f>
        <v>116175.5377826778</v>
      </c>
      <c r="U444" s="14">
        <f>$R444*Dashboard!$K$38</f>
        <v>174263.3066740167</v>
      </c>
      <c r="V444" s="14">
        <f>$R444*Dashboard!$K$39</f>
        <v>290438.8444566945</v>
      </c>
      <c r="W444" s="14">
        <f>$R444*Dashboard!$K$40</f>
        <v>580877.68891338899</v>
      </c>
    </row>
    <row r="445" spans="3:23" x14ac:dyDescent="0.55000000000000004">
      <c r="C445" s="1" t="s">
        <v>443</v>
      </c>
      <c r="D445" s="1" t="s">
        <v>460</v>
      </c>
      <c r="E445" s="14">
        <v>125335</v>
      </c>
      <c r="F445" s="14">
        <v>891185</v>
      </c>
      <c r="G445" s="14">
        <v>1016520</v>
      </c>
      <c r="H445" s="14">
        <f>E445*(1+Dashboard!$K$19)^(Dashboard!$J$36-2011)</f>
        <v>146849.92851791895</v>
      </c>
      <c r="I445" s="14">
        <f>F445*(1+Dashboard!$K$20)^(Dashboard!$J$36-2011)</f>
        <v>929230.6623763619</v>
      </c>
      <c r="J445" s="14">
        <f>G445*(1+Dashboard!$K$18)^(Dashboard!$J$36-2011)</f>
        <v>1100745.4984050561</v>
      </c>
      <c r="K445" s="1" t="str">
        <f>IF(J445&gt;Dashboard!$I$26,"Metro",IF(J445&gt;Dashboard!$H$26,IF(J445&lt;=Dashboard!$I$26,"TIER 1","TIER 6"),IF(J445&gt;Dashboard!$H$27,IF(J445&lt;=Dashboard!$I$27,"TIER 2","TIER 6"),IF(J445&gt;Dashboard!$H$28,IF(J445&lt;=Dashboard!$I$28,"TIER 3","TIER 6"),IF(J445&gt;Dashboard!$H$29,IF(J445&lt;=Dashboard!$I$29,"TIER 4","TIER 6"),IF(J445&gt;Dashboard!$H$30,IF(J445&lt;=Dashboard!$I$30,"TIER 5","TIER 6"),IF(J445&gt;Dashboard!$H$31,IF(J445&lt;=Dashboard!$I$31,"TIER 6","TIER 6"),"TIER 6")))))))</f>
        <v>TIER 1</v>
      </c>
      <c r="L445" s="14">
        <f>$J445*Dashboard!$J$37</f>
        <v>55037.274920252807</v>
      </c>
      <c r="M445" s="14">
        <f>$J445*Dashboard!$J$38</f>
        <v>83656.657878784259</v>
      </c>
      <c r="N445" s="14">
        <f>$J445*Dashboard!$J$39</f>
        <v>330223.64952151681</v>
      </c>
      <c r="O445" s="14">
        <f>$J445*Dashboard!$J$40</f>
        <v>631827.91608450224</v>
      </c>
      <c r="P445" s="14">
        <f>H445*(1+Dashboard!$L$19)^(Dashboard!$K$36-2019)</f>
        <v>162134.18702792653</v>
      </c>
      <c r="Q445" s="14">
        <f>I445*(1+Dashboard!$L$20)^(Dashboard!$K$36-2019)</f>
        <v>951566.62372866424</v>
      </c>
      <c r="R445" s="14">
        <f>J445*(1+Dashboard!$L$18)^(Dashboard!$K$36-2019)</f>
        <v>1156894.5814260475</v>
      </c>
      <c r="S445" s="1" t="str">
        <f>IF(R445&gt;Dashboard!$K$26,"Metro",IF(R445&gt;Dashboard!$J$26,IF(R445&lt;=Dashboard!$K$26,"TIER 1","TIER 6"),IF(R445&gt;Dashboard!$J$27,IF(R445&lt;=Dashboard!$K$27,"TIER 2","TIER 6"),IF(R445&gt;Dashboard!$J$28,IF(R445&lt;=Dashboard!$K$28,"TIER 3","TIER 6"),IF(R445&gt;Dashboard!$J$29,IF(R445&lt;=Dashboard!$K$29,"TIER 4","TIER 6"),IF(R445&gt;Dashboard!$J$30,IF(R445&lt;=Dashboard!$K$30,"TIER 5","TIER 6"),IF(R445&gt;Dashboard!$J$31,IF(R445&lt;=Dashboard!$K$31,"TIER 6","TIER 6"),"TIER 6")))))))</f>
        <v>TIER 1</v>
      </c>
      <c r="T445" s="14">
        <f>$R445*Dashboard!$K$37</f>
        <v>115689.45814260475</v>
      </c>
      <c r="U445" s="14">
        <f>$R445*Dashboard!$K$38</f>
        <v>173534.18721390711</v>
      </c>
      <c r="V445" s="14">
        <f>$R445*Dashboard!$K$39</f>
        <v>289223.64535651187</v>
      </c>
      <c r="W445" s="14">
        <f>$R445*Dashboard!$K$40</f>
        <v>578447.29071302374</v>
      </c>
    </row>
    <row r="446" spans="3:23" x14ac:dyDescent="0.55000000000000004">
      <c r="C446" s="1" t="s">
        <v>269</v>
      </c>
      <c r="D446" s="1" t="s">
        <v>279</v>
      </c>
      <c r="E446" s="14">
        <v>138062</v>
      </c>
      <c r="F446" s="14">
        <v>870121</v>
      </c>
      <c r="G446" s="14">
        <v>1008183</v>
      </c>
      <c r="H446" s="14">
        <f>E446*(1+Dashboard!$K$19)^(Dashboard!$J$36-2011)</f>
        <v>161761.63745993478</v>
      </c>
      <c r="I446" s="14">
        <f>F446*(1+Dashboard!$K$20)^(Dashboard!$J$36-2011)</f>
        <v>907267.41717778286</v>
      </c>
      <c r="J446" s="14">
        <f>G446*(1+Dashboard!$K$18)^(Dashboard!$J$36-2011)</f>
        <v>1091717.7220502349</v>
      </c>
      <c r="K446" s="1" t="str">
        <f>IF(J446&gt;Dashboard!$I$26,"Metro",IF(J446&gt;Dashboard!$H$26,IF(J446&lt;=Dashboard!$I$26,"TIER 1","TIER 6"),IF(J446&gt;Dashboard!$H$27,IF(J446&lt;=Dashboard!$I$27,"TIER 2","TIER 6"),IF(J446&gt;Dashboard!$H$28,IF(J446&lt;=Dashboard!$I$28,"TIER 3","TIER 6"),IF(J446&gt;Dashboard!$H$29,IF(J446&lt;=Dashboard!$I$29,"TIER 4","TIER 6"),IF(J446&gt;Dashboard!$H$30,IF(J446&lt;=Dashboard!$I$30,"TIER 5","TIER 6"),IF(J446&gt;Dashboard!$H$31,IF(J446&lt;=Dashboard!$I$31,"TIER 6","TIER 6"),"TIER 6")))))))</f>
        <v>TIER 1</v>
      </c>
      <c r="L446" s="14">
        <f>$J446*Dashboard!$J$37</f>
        <v>54585.886102511751</v>
      </c>
      <c r="M446" s="14">
        <f>$J446*Dashboard!$J$38</f>
        <v>82970.546875817847</v>
      </c>
      <c r="N446" s="14">
        <f>$J446*Dashboard!$J$39</f>
        <v>327515.31661507045</v>
      </c>
      <c r="O446" s="14">
        <f>$J446*Dashboard!$J$40</f>
        <v>626645.97245683486</v>
      </c>
      <c r="P446" s="14">
        <f>H446*(1+Dashboard!$L$19)^(Dashboard!$K$36-2019)</f>
        <v>178597.91861371201</v>
      </c>
      <c r="Q446" s="14">
        <f>I446*(1+Dashboard!$L$20)^(Dashboard!$K$36-2019)</f>
        <v>929075.44696713821</v>
      </c>
      <c r="R446" s="14">
        <f>J446*(1+Dashboard!$L$18)^(Dashboard!$K$36-2019)</f>
        <v>1147406.2977470751</v>
      </c>
      <c r="S446" s="1" t="str">
        <f>IF(R446&gt;Dashboard!$K$26,"Metro",IF(R446&gt;Dashboard!$J$26,IF(R446&lt;=Dashboard!$K$26,"TIER 1","TIER 6"),IF(R446&gt;Dashboard!$J$27,IF(R446&lt;=Dashboard!$K$27,"TIER 2","TIER 6"),IF(R446&gt;Dashboard!$J$28,IF(R446&lt;=Dashboard!$K$28,"TIER 3","TIER 6"),IF(R446&gt;Dashboard!$J$29,IF(R446&lt;=Dashboard!$K$29,"TIER 4","TIER 6"),IF(R446&gt;Dashboard!$J$30,IF(R446&lt;=Dashboard!$K$30,"TIER 5","TIER 6"),IF(R446&gt;Dashboard!$J$31,IF(R446&lt;=Dashboard!$K$31,"TIER 6","TIER 6"),"TIER 6")))))))</f>
        <v>TIER 1</v>
      </c>
      <c r="T446" s="14">
        <f>$R446*Dashboard!$K$37</f>
        <v>114740.62977470752</v>
      </c>
      <c r="U446" s="14">
        <f>$R446*Dashboard!$K$38</f>
        <v>172110.94466206126</v>
      </c>
      <c r="V446" s="14">
        <f>$R446*Dashboard!$K$39</f>
        <v>286851.57443676877</v>
      </c>
      <c r="W446" s="14">
        <f>$R446*Dashboard!$K$40</f>
        <v>573703.14887353755</v>
      </c>
    </row>
    <row r="447" spans="3:23" x14ac:dyDescent="0.55000000000000004">
      <c r="C447" s="1" t="s">
        <v>376</v>
      </c>
      <c r="D447" s="1" t="s">
        <v>379</v>
      </c>
      <c r="E447" s="14">
        <v>182500</v>
      </c>
      <c r="F447" s="14">
        <v>825539</v>
      </c>
      <c r="G447" s="14">
        <v>1008039</v>
      </c>
      <c r="H447" s="14">
        <f>E447*(1+Dashboard!$K$19)^(Dashboard!$J$36-2011)</f>
        <v>213827.83703291346</v>
      </c>
      <c r="I447" s="14">
        <f>F447*(1+Dashboard!$K$20)^(Dashboard!$J$36-2011)</f>
        <v>860782.16283658217</v>
      </c>
      <c r="J447" s="14">
        <f>G447*(1+Dashboard!$K$18)^(Dashboard!$J$36-2011)</f>
        <v>1091561.7906846243</v>
      </c>
      <c r="K447" s="1" t="str">
        <f>IF(J447&gt;Dashboard!$I$26,"Metro",IF(J447&gt;Dashboard!$H$26,IF(J447&lt;=Dashboard!$I$26,"TIER 1","TIER 6"),IF(J447&gt;Dashboard!$H$27,IF(J447&lt;=Dashboard!$I$27,"TIER 2","TIER 6"),IF(J447&gt;Dashboard!$H$28,IF(J447&lt;=Dashboard!$I$28,"TIER 3","TIER 6"),IF(J447&gt;Dashboard!$H$29,IF(J447&lt;=Dashboard!$I$29,"TIER 4","TIER 6"),IF(J447&gt;Dashboard!$H$30,IF(J447&lt;=Dashboard!$I$30,"TIER 5","TIER 6"),IF(J447&gt;Dashboard!$H$31,IF(J447&lt;=Dashboard!$I$31,"TIER 6","TIER 6"),"TIER 6")))))))</f>
        <v>TIER 1</v>
      </c>
      <c r="L447" s="14">
        <f>$J447*Dashboard!$J$37</f>
        <v>54578.089534231221</v>
      </c>
      <c r="M447" s="14">
        <f>$J447*Dashboard!$J$38</f>
        <v>82958.696092031445</v>
      </c>
      <c r="N447" s="14">
        <f>$J447*Dashboard!$J$39</f>
        <v>327468.53720538731</v>
      </c>
      <c r="O447" s="14">
        <f>$J447*Dashboard!$J$40</f>
        <v>626556.46785297443</v>
      </c>
      <c r="P447" s="14">
        <f>H447*(1+Dashboard!$L$19)^(Dashboard!$K$36-2019)</f>
        <v>236083.21005781781</v>
      </c>
      <c r="Q447" s="14">
        <f>I447*(1+Dashboard!$L$20)^(Dashboard!$K$36-2019)</f>
        <v>881472.82437017886</v>
      </c>
      <c r="R447" s="14">
        <f>J447*(1+Dashboard!$L$18)^(Dashboard!$K$36-2019)</f>
        <v>1147242.4123146927</v>
      </c>
      <c r="S447" s="1" t="str">
        <f>IF(R447&gt;Dashboard!$K$26,"Metro",IF(R447&gt;Dashboard!$J$26,IF(R447&lt;=Dashboard!$K$26,"TIER 1","TIER 6"),IF(R447&gt;Dashboard!$J$27,IF(R447&lt;=Dashboard!$K$27,"TIER 2","TIER 6"),IF(R447&gt;Dashboard!$J$28,IF(R447&lt;=Dashboard!$K$28,"TIER 3","TIER 6"),IF(R447&gt;Dashboard!$J$29,IF(R447&lt;=Dashboard!$K$29,"TIER 4","TIER 6"),IF(R447&gt;Dashboard!$J$30,IF(R447&lt;=Dashboard!$K$30,"TIER 5","TIER 6"),IF(R447&gt;Dashboard!$J$31,IF(R447&lt;=Dashboard!$K$31,"TIER 6","TIER 6"),"TIER 6")))))))</f>
        <v>TIER 1</v>
      </c>
      <c r="T447" s="14">
        <f>$R447*Dashboard!$K$37</f>
        <v>114724.24123146928</v>
      </c>
      <c r="U447" s="14">
        <f>$R447*Dashboard!$K$38</f>
        <v>172086.36184720389</v>
      </c>
      <c r="V447" s="14">
        <f>$R447*Dashboard!$K$39</f>
        <v>286810.60307867319</v>
      </c>
      <c r="W447" s="14">
        <f>$R447*Dashboard!$K$40</f>
        <v>573621.20615734637</v>
      </c>
    </row>
    <row r="448" spans="3:23" x14ac:dyDescent="0.55000000000000004">
      <c r="C448" s="1" t="s">
        <v>294</v>
      </c>
      <c r="D448" s="1" t="s">
        <v>304</v>
      </c>
      <c r="E448" s="14">
        <v>143011</v>
      </c>
      <c r="F448" s="14">
        <v>857901</v>
      </c>
      <c r="G448" s="14">
        <v>1000912</v>
      </c>
      <c r="H448" s="14">
        <f>E448*(1+Dashboard!$K$19)^(Dashboard!$J$36-2011)</f>
        <v>167560.17973651498</v>
      </c>
      <c r="I448" s="14">
        <f>F448*(1+Dashboard!$K$20)^(Dashboard!$J$36-2011)</f>
        <v>894525.73201225698</v>
      </c>
      <c r="J448" s="14">
        <f>G448*(1+Dashboard!$K$18)^(Dashboard!$J$36-2011)</f>
        <v>1083844.270943613</v>
      </c>
      <c r="K448" s="1" t="str">
        <f>IF(J448&gt;Dashboard!$I$26,"Metro",IF(J448&gt;Dashboard!$H$26,IF(J448&lt;=Dashboard!$I$26,"TIER 1","TIER 6"),IF(J448&gt;Dashboard!$H$27,IF(J448&lt;=Dashboard!$I$27,"TIER 2","TIER 6"),IF(J448&gt;Dashboard!$H$28,IF(J448&lt;=Dashboard!$I$28,"TIER 3","TIER 6"),IF(J448&gt;Dashboard!$H$29,IF(J448&lt;=Dashboard!$I$29,"TIER 4","TIER 6"),IF(J448&gt;Dashboard!$H$30,IF(J448&lt;=Dashboard!$I$30,"TIER 5","TIER 6"),IF(J448&gt;Dashboard!$H$31,IF(J448&lt;=Dashboard!$I$31,"TIER 6","TIER 6"),"TIER 6")))))))</f>
        <v>TIER 1</v>
      </c>
      <c r="L448" s="14">
        <f>$J448*Dashboard!$J$37</f>
        <v>54192.213547180654</v>
      </c>
      <c r="M448" s="14">
        <f>$J448*Dashboard!$J$38</f>
        <v>82372.164591714594</v>
      </c>
      <c r="N448" s="14">
        <f>$J448*Dashboard!$J$39</f>
        <v>325153.2812830839</v>
      </c>
      <c r="O448" s="14">
        <f>$J448*Dashboard!$J$40</f>
        <v>622126.61152163392</v>
      </c>
      <c r="P448" s="14">
        <f>H448*(1+Dashboard!$L$19)^(Dashboard!$K$36-2019)</f>
        <v>184999.97782782782</v>
      </c>
      <c r="Q448" s="14">
        <f>I448*(1+Dashboard!$L$20)^(Dashboard!$K$36-2019)</f>
        <v>916027.48931304365</v>
      </c>
      <c r="R448" s="14">
        <f>J448*(1+Dashboard!$L$18)^(Dashboard!$K$36-2019)</f>
        <v>1139131.2215050447</v>
      </c>
      <c r="S448" s="1" t="str">
        <f>IF(R448&gt;Dashboard!$K$26,"Metro",IF(R448&gt;Dashboard!$J$26,IF(R448&lt;=Dashboard!$K$26,"TIER 1","TIER 6"),IF(R448&gt;Dashboard!$J$27,IF(R448&lt;=Dashboard!$K$27,"TIER 2","TIER 6"),IF(R448&gt;Dashboard!$J$28,IF(R448&lt;=Dashboard!$K$28,"TIER 3","TIER 6"),IF(R448&gt;Dashboard!$J$29,IF(R448&lt;=Dashboard!$K$29,"TIER 4","TIER 6"),IF(R448&gt;Dashboard!$J$30,IF(R448&lt;=Dashboard!$K$30,"TIER 5","TIER 6"),IF(R448&gt;Dashboard!$J$31,IF(R448&lt;=Dashboard!$K$31,"TIER 6","TIER 6"),"TIER 6")))))))</f>
        <v>TIER 1</v>
      </c>
      <c r="T448" s="14">
        <f>$R448*Dashboard!$K$37</f>
        <v>113913.12215050448</v>
      </c>
      <c r="U448" s="14">
        <f>$R448*Dashboard!$K$38</f>
        <v>170869.68322575671</v>
      </c>
      <c r="V448" s="14">
        <f>$R448*Dashboard!$K$39</f>
        <v>284782.80537626118</v>
      </c>
      <c r="W448" s="14">
        <f>$R448*Dashboard!$K$40</f>
        <v>569565.61075252236</v>
      </c>
    </row>
    <row r="449" spans="3:23" x14ac:dyDescent="0.55000000000000004">
      <c r="C449" s="1" t="s">
        <v>365</v>
      </c>
      <c r="D449" s="1" t="s">
        <v>372</v>
      </c>
      <c r="E449" s="14">
        <v>62637</v>
      </c>
      <c r="F449" s="14">
        <v>937140</v>
      </c>
      <c r="G449" s="14">
        <v>999777</v>
      </c>
      <c r="H449" s="14">
        <f>E449*(1+Dashboard!$K$19)^(Dashboard!$J$36-2011)</f>
        <v>73389.2286478389</v>
      </c>
      <c r="I449" s="14">
        <f>F449*(1+Dashboard!$K$20)^(Dashboard!$J$36-2011)</f>
        <v>977147.53158927022</v>
      </c>
      <c r="J449" s="14">
        <f>G449*(1+Dashboard!$K$18)^(Dashboard!$J$36-2011)</f>
        <v>1082615.2285827252</v>
      </c>
      <c r="K449" s="1" t="str">
        <f>IF(J449&gt;Dashboard!$I$26,"Metro",IF(J449&gt;Dashboard!$H$26,IF(J449&lt;=Dashboard!$I$26,"TIER 1","TIER 6"),IF(J449&gt;Dashboard!$H$27,IF(J449&lt;=Dashboard!$I$27,"TIER 2","TIER 6"),IF(J449&gt;Dashboard!$H$28,IF(J449&lt;=Dashboard!$I$28,"TIER 3","TIER 6"),IF(J449&gt;Dashboard!$H$29,IF(J449&lt;=Dashboard!$I$29,"TIER 4","TIER 6"),IF(J449&gt;Dashboard!$H$30,IF(J449&lt;=Dashboard!$I$30,"TIER 5","TIER 6"),IF(J449&gt;Dashboard!$H$31,IF(J449&lt;=Dashboard!$I$31,"TIER 6","TIER 6"),"TIER 6")))))))</f>
        <v>TIER 1</v>
      </c>
      <c r="L449" s="14">
        <f>$J449*Dashboard!$J$37</f>
        <v>54130.761429136262</v>
      </c>
      <c r="M449" s="14">
        <f>$J449*Dashboard!$J$38</f>
        <v>82278.757372287117</v>
      </c>
      <c r="N449" s="14">
        <f>$J449*Dashboard!$J$39</f>
        <v>324784.56857481756</v>
      </c>
      <c r="O449" s="14">
        <f>$J449*Dashboard!$J$40</f>
        <v>621421.14120648429</v>
      </c>
      <c r="P449" s="14">
        <f>H449*(1+Dashboard!$L$19)^(Dashboard!$K$36-2019)</f>
        <v>81027.638511734418</v>
      </c>
      <c r="Q449" s="14">
        <f>I449*(1+Dashboard!$L$20)^(Dashboard!$K$36-2019)</f>
        <v>1000635.2729916689</v>
      </c>
      <c r="R449" s="14">
        <f>J449*(1+Dashboard!$L$18)^(Dashboard!$K$36-2019)</f>
        <v>1137839.4856317528</v>
      </c>
      <c r="S449" s="1" t="str">
        <f>IF(R449&gt;Dashboard!$K$26,"Metro",IF(R449&gt;Dashboard!$J$26,IF(R449&lt;=Dashboard!$K$26,"TIER 1","TIER 6"),IF(R449&gt;Dashboard!$J$27,IF(R449&lt;=Dashboard!$K$27,"TIER 2","TIER 6"),IF(R449&gt;Dashboard!$J$28,IF(R449&lt;=Dashboard!$K$28,"TIER 3","TIER 6"),IF(R449&gt;Dashboard!$J$29,IF(R449&lt;=Dashboard!$K$29,"TIER 4","TIER 6"),IF(R449&gt;Dashboard!$J$30,IF(R449&lt;=Dashboard!$K$30,"TIER 5","TIER 6"),IF(R449&gt;Dashboard!$J$31,IF(R449&lt;=Dashboard!$K$31,"TIER 6","TIER 6"),"TIER 6")))))))</f>
        <v>TIER 1</v>
      </c>
      <c r="T449" s="14">
        <f>$R449*Dashboard!$K$37</f>
        <v>113783.94856317528</v>
      </c>
      <c r="U449" s="14">
        <f>$R449*Dashboard!$K$38</f>
        <v>170675.92284476291</v>
      </c>
      <c r="V449" s="14">
        <f>$R449*Dashboard!$K$39</f>
        <v>284459.87140793819</v>
      </c>
      <c r="W449" s="14">
        <f>$R449*Dashboard!$K$40</f>
        <v>568919.74281587638</v>
      </c>
    </row>
    <row r="450" spans="3:23" x14ac:dyDescent="0.55000000000000004">
      <c r="C450" s="1" t="s">
        <v>559</v>
      </c>
      <c r="D450" s="1" t="s">
        <v>173</v>
      </c>
      <c r="E450" s="14">
        <v>227246</v>
      </c>
      <c r="F450" s="14">
        <v>768500</v>
      </c>
      <c r="G450" s="14">
        <v>995746</v>
      </c>
      <c r="H450" s="14">
        <f>E450*(1+Dashboard!$K$19)^(Dashboard!$J$36-2011)</f>
        <v>266254.90769524081</v>
      </c>
      <c r="I450" s="14">
        <f>F450*(1+Dashboard!$K$20)^(Dashboard!$J$36-2011)</f>
        <v>801308.10554063879</v>
      </c>
      <c r="J450" s="14">
        <f>G450*(1+Dashboard!$K$18)^(Dashboard!$J$36-2011)</f>
        <v>1078250.2332023385</v>
      </c>
      <c r="K450" s="1" t="str">
        <f>IF(J450&gt;Dashboard!$I$26,"Metro",IF(J450&gt;Dashboard!$H$26,IF(J450&lt;=Dashboard!$I$26,"TIER 1","TIER 6"),IF(J450&gt;Dashboard!$H$27,IF(J450&lt;=Dashboard!$I$27,"TIER 2","TIER 6"),IF(J450&gt;Dashboard!$H$28,IF(J450&lt;=Dashboard!$I$28,"TIER 3","TIER 6"),IF(J450&gt;Dashboard!$H$29,IF(J450&lt;=Dashboard!$I$29,"TIER 4","TIER 6"),IF(J450&gt;Dashboard!$H$30,IF(J450&lt;=Dashboard!$I$30,"TIER 5","TIER 6"),IF(J450&gt;Dashboard!$H$31,IF(J450&lt;=Dashboard!$I$31,"TIER 6","TIER 6"),"TIER 6")))))))</f>
        <v>TIER 1</v>
      </c>
      <c r="L450" s="14">
        <f>$J450*Dashboard!$J$37</f>
        <v>53912.511660116928</v>
      </c>
      <c r="M450" s="14">
        <f>$J450*Dashboard!$J$38</f>
        <v>81947.017723377721</v>
      </c>
      <c r="N450" s="14">
        <f>$J450*Dashboard!$J$39</f>
        <v>323475.06996070151</v>
      </c>
      <c r="O450" s="14">
        <f>$J450*Dashboard!$J$40</f>
        <v>618915.6338581423</v>
      </c>
      <c r="P450" s="14">
        <f>H450*(1+Dashboard!$L$19)^(Dashboard!$K$36-2019)</f>
        <v>293966.93234410335</v>
      </c>
      <c r="Q450" s="14">
        <f>I450*(1+Dashboard!$L$20)^(Dashboard!$K$36-2019)</f>
        <v>820569.18634792836</v>
      </c>
      <c r="R450" s="14">
        <f>J450*(1+Dashboard!$L$18)^(Dashboard!$K$36-2019)</f>
        <v>1133251.8316183263</v>
      </c>
      <c r="S450" s="1" t="str">
        <f>IF(R450&gt;Dashboard!$K$26,"Metro",IF(R450&gt;Dashboard!$J$26,IF(R450&lt;=Dashboard!$K$26,"TIER 1","TIER 6"),IF(R450&gt;Dashboard!$J$27,IF(R450&lt;=Dashboard!$K$27,"TIER 2","TIER 6"),IF(R450&gt;Dashboard!$J$28,IF(R450&lt;=Dashboard!$K$28,"TIER 3","TIER 6"),IF(R450&gt;Dashboard!$J$29,IF(R450&lt;=Dashboard!$K$29,"TIER 4","TIER 6"),IF(R450&gt;Dashboard!$J$30,IF(R450&lt;=Dashboard!$K$30,"TIER 5","TIER 6"),IF(R450&gt;Dashboard!$J$31,IF(R450&lt;=Dashboard!$K$31,"TIER 6","TIER 6"),"TIER 6")))))))</f>
        <v>TIER 1</v>
      </c>
      <c r="T450" s="14">
        <f>$R450*Dashboard!$K$37</f>
        <v>113325.18316183263</v>
      </c>
      <c r="U450" s="14">
        <f>$R450*Dashboard!$K$38</f>
        <v>169987.77474274894</v>
      </c>
      <c r="V450" s="14">
        <f>$R450*Dashboard!$K$39</f>
        <v>283312.95790458156</v>
      </c>
      <c r="W450" s="14">
        <f>$R450*Dashboard!$K$40</f>
        <v>566625.91580916313</v>
      </c>
    </row>
    <row r="451" spans="3:23" x14ac:dyDescent="0.55000000000000004">
      <c r="C451" s="1" t="s">
        <v>559</v>
      </c>
      <c r="D451" s="1" t="s">
        <v>567</v>
      </c>
      <c r="E451" s="14">
        <v>544611</v>
      </c>
      <c r="F451" s="14">
        <v>450017</v>
      </c>
      <c r="G451" s="14">
        <v>994628</v>
      </c>
      <c r="H451" s="14">
        <f>E451*(1+Dashboard!$K$19)^(Dashboard!$J$36-2011)</f>
        <v>638098.58714702481</v>
      </c>
      <c r="I451" s="14">
        <f>F451*(1+Dashboard!$K$20)^(Dashboard!$J$36-2011)</f>
        <v>469228.71793244197</v>
      </c>
      <c r="J451" s="14">
        <f>G451*(1+Dashboard!$K$18)^(Dashboard!$J$36-2011)</f>
        <v>1077039.5994054461</v>
      </c>
      <c r="K451" s="1" t="str">
        <f>IF(J451&gt;Dashboard!$I$26,"Metro",IF(J451&gt;Dashboard!$H$26,IF(J451&lt;=Dashboard!$I$26,"TIER 1","TIER 6"),IF(J451&gt;Dashboard!$H$27,IF(J451&lt;=Dashboard!$I$27,"TIER 2","TIER 6"),IF(J451&gt;Dashboard!$H$28,IF(J451&lt;=Dashboard!$I$28,"TIER 3","TIER 6"),IF(J451&gt;Dashboard!$H$29,IF(J451&lt;=Dashboard!$I$29,"TIER 4","TIER 6"),IF(J451&gt;Dashboard!$H$30,IF(J451&lt;=Dashboard!$I$30,"TIER 5","TIER 6"),IF(J451&gt;Dashboard!$H$31,IF(J451&lt;=Dashboard!$I$31,"TIER 6","TIER 6"),"TIER 6")))))))</f>
        <v>TIER 1</v>
      </c>
      <c r="L451" s="14">
        <f>$J451*Dashboard!$J$37</f>
        <v>53851.97997027231</v>
      </c>
      <c r="M451" s="14">
        <f>$J451*Dashboard!$J$38</f>
        <v>81855.009554813907</v>
      </c>
      <c r="N451" s="14">
        <f>$J451*Dashboard!$J$39</f>
        <v>323111.8798216338</v>
      </c>
      <c r="O451" s="14">
        <f>$J451*Dashboard!$J$40</f>
        <v>618220.73005872616</v>
      </c>
      <c r="P451" s="14">
        <f>H451*(1+Dashboard!$L$19)^(Dashboard!$K$36-2019)</f>
        <v>704512.40061807237</v>
      </c>
      <c r="Q451" s="14">
        <f>I451*(1+Dashboard!$L$20)^(Dashboard!$K$36-2019)</f>
        <v>480507.59080382</v>
      </c>
      <c r="R451" s="14">
        <f>J451*(1+Dashboard!$L$18)^(Dashboard!$K$36-2019)</f>
        <v>1131979.4433308018</v>
      </c>
      <c r="S451" s="1" t="str">
        <f>IF(R451&gt;Dashboard!$K$26,"Metro",IF(R451&gt;Dashboard!$J$26,IF(R451&lt;=Dashboard!$K$26,"TIER 1","TIER 6"),IF(R451&gt;Dashboard!$J$27,IF(R451&lt;=Dashboard!$K$27,"TIER 2","TIER 6"),IF(R451&gt;Dashboard!$J$28,IF(R451&lt;=Dashboard!$K$28,"TIER 3","TIER 6"),IF(R451&gt;Dashboard!$J$29,IF(R451&lt;=Dashboard!$K$29,"TIER 4","TIER 6"),IF(R451&gt;Dashboard!$J$30,IF(R451&lt;=Dashboard!$K$30,"TIER 5","TIER 6"),IF(R451&gt;Dashboard!$J$31,IF(R451&lt;=Dashboard!$K$31,"TIER 6","TIER 6"),"TIER 6")))))))</f>
        <v>TIER 1</v>
      </c>
      <c r="T451" s="14">
        <f>$R451*Dashboard!$K$37</f>
        <v>113197.94433308019</v>
      </c>
      <c r="U451" s="14">
        <f>$R451*Dashboard!$K$38</f>
        <v>169796.91649962027</v>
      </c>
      <c r="V451" s="14">
        <f>$R451*Dashboard!$K$39</f>
        <v>282994.86083270045</v>
      </c>
      <c r="W451" s="14">
        <f>$R451*Dashboard!$K$40</f>
        <v>565989.7216654009</v>
      </c>
    </row>
    <row r="452" spans="3:23" x14ac:dyDescent="0.55000000000000004">
      <c r="C452" s="1" t="s">
        <v>611</v>
      </c>
      <c r="D452" s="1" t="s">
        <v>621</v>
      </c>
      <c r="E452" s="14">
        <v>96332</v>
      </c>
      <c r="F452" s="14">
        <v>895398</v>
      </c>
      <c r="G452" s="14">
        <v>991730</v>
      </c>
      <c r="H452" s="14">
        <f>E452*(1+Dashboard!$K$19)^(Dashboard!$J$36-2011)</f>
        <v>112868.29149071024</v>
      </c>
      <c r="I452" s="14">
        <f>F452*(1+Dashboard!$K$20)^(Dashboard!$J$36-2011)</f>
        <v>933623.51995429653</v>
      </c>
      <c r="J452" s="14">
        <f>G452*(1+Dashboard!$K$18)^(Dashboard!$J$36-2011)</f>
        <v>1073901.480672536</v>
      </c>
      <c r="K452" s="1" t="str">
        <f>IF(J452&gt;Dashboard!$I$26,"Metro",IF(J452&gt;Dashboard!$H$26,IF(J452&lt;=Dashboard!$I$26,"TIER 1","TIER 6"),IF(J452&gt;Dashboard!$H$27,IF(J452&lt;=Dashboard!$I$27,"TIER 2","TIER 6"),IF(J452&gt;Dashboard!$H$28,IF(J452&lt;=Dashboard!$I$28,"TIER 3","TIER 6"),IF(J452&gt;Dashboard!$H$29,IF(J452&lt;=Dashboard!$I$29,"TIER 4","TIER 6"),IF(J452&gt;Dashboard!$H$30,IF(J452&lt;=Dashboard!$I$30,"TIER 5","TIER 6"),IF(J452&gt;Dashboard!$H$31,IF(J452&lt;=Dashboard!$I$31,"TIER 6","TIER 6"),"TIER 6")))))))</f>
        <v>TIER 1</v>
      </c>
      <c r="L452" s="14">
        <f>$J452*Dashboard!$J$37</f>
        <v>53695.074033626799</v>
      </c>
      <c r="M452" s="14">
        <f>$J452*Dashboard!$J$38</f>
        <v>81616.512531112734</v>
      </c>
      <c r="N452" s="14">
        <f>$J452*Dashboard!$J$39</f>
        <v>322170.44420176075</v>
      </c>
      <c r="O452" s="14">
        <f>$J452*Dashboard!$J$40</f>
        <v>616419.44990603568</v>
      </c>
      <c r="P452" s="14">
        <f>H452*(1+Dashboard!$L$19)^(Dashboard!$K$36-2019)</f>
        <v>124615.71392487509</v>
      </c>
      <c r="Q452" s="14">
        <f>I452*(1+Dashboard!$L$20)^(Dashboard!$K$36-2019)</f>
        <v>956065.07263183128</v>
      </c>
      <c r="R452" s="14">
        <f>J452*(1+Dashboard!$L$18)^(Dashboard!$K$36-2019)</f>
        <v>1128681.249004106</v>
      </c>
      <c r="S452" s="1" t="str">
        <f>IF(R452&gt;Dashboard!$K$26,"Metro",IF(R452&gt;Dashboard!$J$26,IF(R452&lt;=Dashboard!$K$26,"TIER 1","TIER 6"),IF(R452&gt;Dashboard!$J$27,IF(R452&lt;=Dashboard!$K$27,"TIER 2","TIER 6"),IF(R452&gt;Dashboard!$J$28,IF(R452&lt;=Dashboard!$K$28,"TIER 3","TIER 6"),IF(R452&gt;Dashboard!$J$29,IF(R452&lt;=Dashboard!$K$29,"TIER 4","TIER 6"),IF(R452&gt;Dashboard!$J$30,IF(R452&lt;=Dashboard!$K$30,"TIER 5","TIER 6"),IF(R452&gt;Dashboard!$J$31,IF(R452&lt;=Dashboard!$K$31,"TIER 6","TIER 6"),"TIER 6")))))))</f>
        <v>TIER 1</v>
      </c>
      <c r="T452" s="14">
        <f>$R452*Dashboard!$K$37</f>
        <v>112868.12490041061</v>
      </c>
      <c r="U452" s="14">
        <f>$R452*Dashboard!$K$38</f>
        <v>169302.18735061589</v>
      </c>
      <c r="V452" s="14">
        <f>$R452*Dashboard!$K$39</f>
        <v>282170.31225102651</v>
      </c>
      <c r="W452" s="14">
        <f>$R452*Dashboard!$K$40</f>
        <v>564340.62450205302</v>
      </c>
    </row>
    <row r="453" spans="3:23" x14ac:dyDescent="0.55000000000000004">
      <c r="C453" s="1" t="s">
        <v>417</v>
      </c>
      <c r="D453" s="1" t="s">
        <v>420</v>
      </c>
      <c r="E453" s="14">
        <v>268744</v>
      </c>
      <c r="F453" s="14">
        <v>722179</v>
      </c>
      <c r="G453" s="14">
        <v>990923</v>
      </c>
      <c r="H453" s="14">
        <f>E453*(1+Dashboard!$K$19)^(Dashboard!$J$36-2011)</f>
        <v>314876.42868807283</v>
      </c>
      <c r="I453" s="14">
        <f>F453*(1+Dashboard!$K$20)^(Dashboard!$J$36-2011)</f>
        <v>753009.61138742091</v>
      </c>
      <c r="J453" s="14">
        <f>G453*(1+Dashboard!$K$18)^(Dashboard!$J$36-2011)</f>
        <v>1073027.6153110941</v>
      </c>
      <c r="K453" s="1" t="str">
        <f>IF(J453&gt;Dashboard!$I$26,"Metro",IF(J453&gt;Dashboard!$H$26,IF(J453&lt;=Dashboard!$I$26,"TIER 1","TIER 6"),IF(J453&gt;Dashboard!$H$27,IF(J453&lt;=Dashboard!$I$27,"TIER 2","TIER 6"),IF(J453&gt;Dashboard!$H$28,IF(J453&lt;=Dashboard!$I$28,"TIER 3","TIER 6"),IF(J453&gt;Dashboard!$H$29,IF(J453&lt;=Dashboard!$I$29,"TIER 4","TIER 6"),IF(J453&gt;Dashboard!$H$30,IF(J453&lt;=Dashboard!$I$30,"TIER 5","TIER 6"),IF(J453&gt;Dashboard!$H$31,IF(J453&lt;=Dashboard!$I$31,"TIER 6","TIER 6"),"TIER 6")))))))</f>
        <v>TIER 1</v>
      </c>
      <c r="L453" s="14">
        <f>$J453*Dashboard!$J$37</f>
        <v>53651.380765554706</v>
      </c>
      <c r="M453" s="14">
        <f>$J453*Dashboard!$J$38</f>
        <v>81550.098763643153</v>
      </c>
      <c r="N453" s="14">
        <f>$J453*Dashboard!$J$39</f>
        <v>321908.28459332819</v>
      </c>
      <c r="O453" s="14">
        <f>$J453*Dashboard!$J$40</f>
        <v>615917.85118856805</v>
      </c>
      <c r="P453" s="14">
        <f>H453*(1+Dashboard!$L$19)^(Dashboard!$K$36-2019)</f>
        <v>347649.02029467496</v>
      </c>
      <c r="Q453" s="14">
        <f>I453*(1+Dashboard!$L$20)^(Dashboard!$K$36-2019)</f>
        <v>771109.73900788627</v>
      </c>
      <c r="R453" s="14">
        <f>J453*(1+Dashboard!$L$18)^(Dashboard!$K$36-2019)</f>
        <v>1127762.8077267965</v>
      </c>
      <c r="S453" s="1" t="str">
        <f>IF(R453&gt;Dashboard!$K$26,"Metro",IF(R453&gt;Dashboard!$J$26,IF(R453&lt;=Dashboard!$K$26,"TIER 1","TIER 6"),IF(R453&gt;Dashboard!$J$27,IF(R453&lt;=Dashboard!$K$27,"TIER 2","TIER 6"),IF(R453&gt;Dashboard!$J$28,IF(R453&lt;=Dashboard!$K$28,"TIER 3","TIER 6"),IF(R453&gt;Dashboard!$J$29,IF(R453&lt;=Dashboard!$K$29,"TIER 4","TIER 6"),IF(R453&gt;Dashboard!$J$30,IF(R453&lt;=Dashboard!$K$30,"TIER 5","TIER 6"),IF(R453&gt;Dashboard!$J$31,IF(R453&lt;=Dashboard!$K$31,"TIER 6","TIER 6"),"TIER 6")))))))</f>
        <v>TIER 1</v>
      </c>
      <c r="T453" s="14">
        <f>$R453*Dashboard!$K$37</f>
        <v>112776.28077267966</v>
      </c>
      <c r="U453" s="14">
        <f>$R453*Dashboard!$K$38</f>
        <v>169164.42115901946</v>
      </c>
      <c r="V453" s="14">
        <f>$R453*Dashboard!$K$39</f>
        <v>281940.70193169912</v>
      </c>
      <c r="W453" s="14">
        <f>$R453*Dashboard!$K$40</f>
        <v>563881.40386339824</v>
      </c>
    </row>
    <row r="454" spans="3:23" x14ac:dyDescent="0.55000000000000004">
      <c r="C454" s="1" t="s">
        <v>528</v>
      </c>
      <c r="D454" s="1" t="s">
        <v>552</v>
      </c>
      <c r="E454" s="14">
        <v>146966</v>
      </c>
      <c r="F454" s="14">
        <v>820945</v>
      </c>
      <c r="G454" s="14">
        <v>967911</v>
      </c>
      <c r="H454" s="14">
        <f>E454*(1+Dashboard!$K$19)^(Dashboard!$J$36-2011)</f>
        <v>172194.09258837896</v>
      </c>
      <c r="I454" s="14">
        <f>F454*(1+Dashboard!$K$20)^(Dashboard!$J$36-2011)</f>
        <v>855992.03995193192</v>
      </c>
      <c r="J454" s="14">
        <f>G454*(1+Dashboard!$K$18)^(Dashboard!$J$36-2011)</f>
        <v>1048108.9168011808</v>
      </c>
      <c r="K454" s="1" t="str">
        <f>IF(J454&gt;Dashboard!$I$26,"Metro",IF(J454&gt;Dashboard!$H$26,IF(J454&lt;=Dashboard!$I$26,"TIER 1","TIER 6"),IF(J454&gt;Dashboard!$H$27,IF(J454&lt;=Dashboard!$I$27,"TIER 2","TIER 6"),IF(J454&gt;Dashboard!$H$28,IF(J454&lt;=Dashboard!$I$28,"TIER 3","TIER 6"),IF(J454&gt;Dashboard!$H$29,IF(J454&lt;=Dashboard!$I$29,"TIER 4","TIER 6"),IF(J454&gt;Dashboard!$H$30,IF(J454&lt;=Dashboard!$I$30,"TIER 5","TIER 6"),IF(J454&gt;Dashboard!$H$31,IF(J454&lt;=Dashboard!$I$31,"TIER 6","TIER 6"),"TIER 6")))))))</f>
        <v>TIER 1</v>
      </c>
      <c r="L454" s="14">
        <f>$J454*Dashboard!$J$37</f>
        <v>52405.445840059045</v>
      </c>
      <c r="M454" s="14">
        <f>$J454*Dashboard!$J$38</f>
        <v>79656.277676889746</v>
      </c>
      <c r="N454" s="14">
        <f>$J454*Dashboard!$J$39</f>
        <v>314432.67504035425</v>
      </c>
      <c r="O454" s="14">
        <f>$J454*Dashboard!$J$40</f>
        <v>601614.5182438778</v>
      </c>
      <c r="P454" s="14">
        <f>H454*(1+Dashboard!$L$19)^(Dashboard!$K$36-2019)</f>
        <v>190116.19205127261</v>
      </c>
      <c r="Q454" s="14">
        <f>I454*(1+Dashboard!$L$20)^(Dashboard!$K$36-2019)</f>
        <v>876567.56107534165</v>
      </c>
      <c r="R454" s="14">
        <f>J454*(1+Dashboard!$L$18)^(Dashboard!$K$36-2019)</f>
        <v>1101573.0051574656</v>
      </c>
      <c r="S454" s="1" t="str">
        <f>IF(R454&gt;Dashboard!$K$26,"Metro",IF(R454&gt;Dashboard!$J$26,IF(R454&lt;=Dashboard!$K$26,"TIER 1","TIER 6"),IF(R454&gt;Dashboard!$J$27,IF(R454&lt;=Dashboard!$K$27,"TIER 2","TIER 6"),IF(R454&gt;Dashboard!$J$28,IF(R454&lt;=Dashboard!$K$28,"TIER 3","TIER 6"),IF(R454&gt;Dashboard!$J$29,IF(R454&lt;=Dashboard!$K$29,"TIER 4","TIER 6"),IF(R454&gt;Dashboard!$J$30,IF(R454&lt;=Dashboard!$K$30,"TIER 5","TIER 6"),IF(R454&gt;Dashboard!$J$31,IF(R454&lt;=Dashboard!$K$31,"TIER 6","TIER 6"),"TIER 6")))))))</f>
        <v>TIER 1</v>
      </c>
      <c r="T454" s="14">
        <f>$R454*Dashboard!$K$37</f>
        <v>110157.30051574657</v>
      </c>
      <c r="U454" s="14">
        <f>$R454*Dashboard!$K$38</f>
        <v>165235.95077361984</v>
      </c>
      <c r="V454" s="14">
        <f>$R454*Dashboard!$K$39</f>
        <v>275393.2512893664</v>
      </c>
      <c r="W454" s="14">
        <f>$R454*Dashboard!$K$40</f>
        <v>550786.50257873279</v>
      </c>
    </row>
    <row r="455" spans="3:23" x14ac:dyDescent="0.55000000000000004">
      <c r="C455" s="1" t="s">
        <v>358</v>
      </c>
      <c r="D455" s="1" t="s">
        <v>361</v>
      </c>
      <c r="E455" s="14">
        <v>279225</v>
      </c>
      <c r="F455" s="14">
        <v>685430</v>
      </c>
      <c r="G455" s="14">
        <v>964655</v>
      </c>
      <c r="H455" s="14">
        <f>E455*(1+Dashboard!$K$19)^(Dashboard!$J$36-2011)</f>
        <v>327156.59066035761</v>
      </c>
      <c r="I455" s="14">
        <f>F455*(1+Dashboard!$K$20)^(Dashboard!$J$36-2011)</f>
        <v>714691.75638350041</v>
      </c>
      <c r="J455" s="14">
        <f>G455*(1+Dashboard!$K$18)^(Dashboard!$J$36-2011)</f>
        <v>1044583.1353676558</v>
      </c>
      <c r="K455" s="1" t="str">
        <f>IF(J455&gt;Dashboard!$I$26,"Metro",IF(J455&gt;Dashboard!$H$26,IF(J455&lt;=Dashboard!$I$26,"TIER 1","TIER 6"),IF(J455&gt;Dashboard!$H$27,IF(J455&lt;=Dashboard!$I$27,"TIER 2","TIER 6"),IF(J455&gt;Dashboard!$H$28,IF(J455&lt;=Dashboard!$I$28,"TIER 3","TIER 6"),IF(J455&gt;Dashboard!$H$29,IF(J455&lt;=Dashboard!$I$29,"TIER 4","TIER 6"),IF(J455&gt;Dashboard!$H$30,IF(J455&lt;=Dashboard!$I$30,"TIER 5","TIER 6"),IF(J455&gt;Dashboard!$H$31,IF(J455&lt;=Dashboard!$I$31,"TIER 6","TIER 6"),"TIER 6")))))))</f>
        <v>TIER 1</v>
      </c>
      <c r="L455" s="14">
        <f>$J455*Dashboard!$J$37</f>
        <v>52229.156768382789</v>
      </c>
      <c r="M455" s="14">
        <f>$J455*Dashboard!$J$38</f>
        <v>79388.318287941831</v>
      </c>
      <c r="N455" s="14">
        <f>$J455*Dashboard!$J$39</f>
        <v>313374.94061029673</v>
      </c>
      <c r="O455" s="14">
        <f>$J455*Dashboard!$J$40</f>
        <v>599590.71970103448</v>
      </c>
      <c r="P455" s="14">
        <f>H455*(1+Dashboard!$L$19)^(Dashboard!$K$36-2019)</f>
        <v>361207.31138846127</v>
      </c>
      <c r="Q455" s="14">
        <f>I455*(1+Dashboard!$L$20)^(Dashboard!$K$36-2019)</f>
        <v>731870.83591211529</v>
      </c>
      <c r="R455" s="14">
        <f>J455*(1+Dashboard!$L$18)^(Dashboard!$K$36-2019)</f>
        <v>1097867.3734363748</v>
      </c>
      <c r="S455" s="1" t="str">
        <f>IF(R455&gt;Dashboard!$K$26,"Metro",IF(R455&gt;Dashboard!$J$26,IF(R455&lt;=Dashboard!$K$26,"TIER 1","TIER 6"),IF(R455&gt;Dashboard!$J$27,IF(R455&lt;=Dashboard!$K$27,"TIER 2","TIER 6"),IF(R455&gt;Dashboard!$J$28,IF(R455&lt;=Dashboard!$K$28,"TIER 3","TIER 6"),IF(R455&gt;Dashboard!$J$29,IF(R455&lt;=Dashboard!$K$29,"TIER 4","TIER 6"),IF(R455&gt;Dashboard!$J$30,IF(R455&lt;=Dashboard!$K$30,"TIER 5","TIER 6"),IF(R455&gt;Dashboard!$J$31,IF(R455&lt;=Dashboard!$K$31,"TIER 6","TIER 6"),"TIER 6")))))))</f>
        <v>TIER 1</v>
      </c>
      <c r="T455" s="14">
        <f>$R455*Dashboard!$K$37</f>
        <v>109786.73734363749</v>
      </c>
      <c r="U455" s="14">
        <f>$R455*Dashboard!$K$38</f>
        <v>164680.10601545623</v>
      </c>
      <c r="V455" s="14">
        <f>$R455*Dashboard!$K$39</f>
        <v>274466.84335909371</v>
      </c>
      <c r="W455" s="14">
        <f>$R455*Dashboard!$K$40</f>
        <v>548933.68671818741</v>
      </c>
    </row>
    <row r="456" spans="3:23" x14ac:dyDescent="0.55000000000000004">
      <c r="C456" s="1" t="s">
        <v>528</v>
      </c>
      <c r="D456" s="1" t="s">
        <v>549</v>
      </c>
      <c r="E456" s="14">
        <v>79738</v>
      </c>
      <c r="F456" s="14">
        <v>883051</v>
      </c>
      <c r="G456" s="14">
        <v>962789</v>
      </c>
      <c r="H456" s="14">
        <f>E456*(1+Dashboard!$K$19)^(Dashboard!$J$36-2011)</f>
        <v>93425.775722358652</v>
      </c>
      <c r="I456" s="14">
        <f>F456*(1+Dashboard!$K$20)^(Dashboard!$J$36-2011)</f>
        <v>920749.4130198654</v>
      </c>
      <c r="J456" s="14">
        <f>G456*(1+Dashboard!$K$18)^(Dashboard!$J$36-2011)</f>
        <v>1042562.5247549537</v>
      </c>
      <c r="K456" s="1" t="str">
        <f>IF(J456&gt;Dashboard!$I$26,"Metro",IF(J456&gt;Dashboard!$H$26,IF(J456&lt;=Dashboard!$I$26,"TIER 1","TIER 6"),IF(J456&gt;Dashboard!$H$27,IF(J456&lt;=Dashboard!$I$27,"TIER 2","TIER 6"),IF(J456&gt;Dashboard!$H$28,IF(J456&lt;=Dashboard!$I$28,"TIER 3","TIER 6"),IF(J456&gt;Dashboard!$H$29,IF(J456&lt;=Dashboard!$I$29,"TIER 4","TIER 6"),IF(J456&gt;Dashboard!$H$30,IF(J456&lt;=Dashboard!$I$30,"TIER 5","TIER 6"),IF(J456&gt;Dashboard!$H$31,IF(J456&lt;=Dashboard!$I$31,"TIER 6","TIER 6"),"TIER 6")))))))</f>
        <v>TIER 1</v>
      </c>
      <c r="L456" s="14">
        <f>$J456*Dashboard!$J$37</f>
        <v>52128.126237747689</v>
      </c>
      <c r="M456" s="14">
        <f>$J456*Dashboard!$J$38</f>
        <v>79234.751881376476</v>
      </c>
      <c r="N456" s="14">
        <f>$J456*Dashboard!$J$39</f>
        <v>312768.75742648612</v>
      </c>
      <c r="O456" s="14">
        <f>$J456*Dashboard!$J$40</f>
        <v>598430.88920934347</v>
      </c>
      <c r="P456" s="14">
        <f>H456*(1+Dashboard!$L$19)^(Dashboard!$K$36-2019)</f>
        <v>103149.60549912481</v>
      </c>
      <c r="Q456" s="14">
        <f>I456*(1+Dashboard!$L$20)^(Dashboard!$K$36-2019)</f>
        <v>942881.51018051326</v>
      </c>
      <c r="R456" s="14">
        <f>J456*(1+Dashboard!$L$18)^(Dashboard!$K$36-2019)</f>
        <v>1095743.6913750863</v>
      </c>
      <c r="S456" s="1" t="str">
        <f>IF(R456&gt;Dashboard!$K$26,"Metro",IF(R456&gt;Dashboard!$J$26,IF(R456&lt;=Dashboard!$K$26,"TIER 1","TIER 6"),IF(R456&gt;Dashboard!$J$27,IF(R456&lt;=Dashboard!$K$27,"TIER 2","TIER 6"),IF(R456&gt;Dashboard!$J$28,IF(R456&lt;=Dashboard!$K$28,"TIER 3","TIER 6"),IF(R456&gt;Dashboard!$J$29,IF(R456&lt;=Dashboard!$K$29,"TIER 4","TIER 6"),IF(R456&gt;Dashboard!$J$30,IF(R456&lt;=Dashboard!$K$30,"TIER 5","TIER 6"),IF(R456&gt;Dashboard!$J$31,IF(R456&lt;=Dashboard!$K$31,"TIER 6","TIER 6"),"TIER 6")))))))</f>
        <v>TIER 1</v>
      </c>
      <c r="T456" s="14">
        <f>$R456*Dashboard!$K$37</f>
        <v>109574.36913750863</v>
      </c>
      <c r="U456" s="14">
        <f>$R456*Dashboard!$K$38</f>
        <v>164361.55370626293</v>
      </c>
      <c r="V456" s="14">
        <f>$R456*Dashboard!$K$39</f>
        <v>273935.92284377158</v>
      </c>
      <c r="W456" s="14">
        <f>$R456*Dashboard!$K$40</f>
        <v>547871.84568754316</v>
      </c>
    </row>
    <row r="457" spans="3:23" x14ac:dyDescent="0.55000000000000004">
      <c r="C457" s="1" t="s">
        <v>358</v>
      </c>
      <c r="D457" s="1" t="s">
        <v>360</v>
      </c>
      <c r="E457" s="14">
        <v>243339</v>
      </c>
      <c r="F457" s="14">
        <v>715066</v>
      </c>
      <c r="G457" s="14">
        <v>958405</v>
      </c>
      <c r="H457" s="14">
        <f>E457*(1+Dashboard!$K$19)^(Dashboard!$J$36-2011)</f>
        <v>285110.42211371032</v>
      </c>
      <c r="I457" s="14">
        <f>F457*(1+Dashboard!$K$20)^(Dashboard!$J$36-2011)</f>
        <v>745592.94963763491</v>
      </c>
      <c r="J457" s="14">
        <f>G457*(1+Dashboard!$K$18)^(Dashboard!$J$36-2011)</f>
        <v>1037815.2809574802</v>
      </c>
      <c r="K457" s="1" t="str">
        <f>IF(J457&gt;Dashboard!$I$26,"Metro",IF(J457&gt;Dashboard!$H$26,IF(J457&lt;=Dashboard!$I$26,"TIER 1","TIER 6"),IF(J457&gt;Dashboard!$H$27,IF(J457&lt;=Dashboard!$I$27,"TIER 2","TIER 6"),IF(J457&gt;Dashboard!$H$28,IF(J457&lt;=Dashboard!$I$28,"TIER 3","TIER 6"),IF(J457&gt;Dashboard!$H$29,IF(J457&lt;=Dashboard!$I$29,"TIER 4","TIER 6"),IF(J457&gt;Dashboard!$H$30,IF(J457&lt;=Dashboard!$I$30,"TIER 5","TIER 6"),IF(J457&gt;Dashboard!$H$31,IF(J457&lt;=Dashboard!$I$31,"TIER 6","TIER 6"),"TIER 6")))))))</f>
        <v>TIER 1</v>
      </c>
      <c r="L457" s="14">
        <f>$J457*Dashboard!$J$37</f>
        <v>51890.764047874014</v>
      </c>
      <c r="M457" s="14">
        <f>$J457*Dashboard!$J$38</f>
        <v>78873.9613527685</v>
      </c>
      <c r="N457" s="14">
        <f>$J457*Dashboard!$J$39</f>
        <v>311344.58428724407</v>
      </c>
      <c r="O457" s="14">
        <f>$J457*Dashboard!$J$40</f>
        <v>595705.97126959369</v>
      </c>
      <c r="P457" s="14">
        <f>H457*(1+Dashboard!$L$19)^(Dashboard!$K$36-2019)</f>
        <v>314784.94384799636</v>
      </c>
      <c r="Q457" s="14">
        <f>I457*(1+Dashboard!$L$20)^(Dashboard!$K$36-2019)</f>
        <v>763514.80260906671</v>
      </c>
      <c r="R457" s="14">
        <f>J457*(1+Dashboard!$L$18)^(Dashboard!$K$36-2019)</f>
        <v>1090754.2904336667</v>
      </c>
      <c r="S457" s="1" t="str">
        <f>IF(R457&gt;Dashboard!$K$26,"Metro",IF(R457&gt;Dashboard!$J$26,IF(R457&lt;=Dashboard!$K$26,"TIER 1","TIER 6"),IF(R457&gt;Dashboard!$J$27,IF(R457&lt;=Dashboard!$K$27,"TIER 2","TIER 6"),IF(R457&gt;Dashboard!$J$28,IF(R457&lt;=Dashboard!$K$28,"TIER 3","TIER 6"),IF(R457&gt;Dashboard!$J$29,IF(R457&lt;=Dashboard!$K$29,"TIER 4","TIER 6"),IF(R457&gt;Dashboard!$J$30,IF(R457&lt;=Dashboard!$K$30,"TIER 5","TIER 6"),IF(R457&gt;Dashboard!$J$31,IF(R457&lt;=Dashboard!$K$31,"TIER 6","TIER 6"),"TIER 6")))))))</f>
        <v>TIER 1</v>
      </c>
      <c r="T457" s="14">
        <f>$R457*Dashboard!$K$37</f>
        <v>109075.42904336668</v>
      </c>
      <c r="U457" s="14">
        <f>$R457*Dashboard!$K$38</f>
        <v>163613.14356505001</v>
      </c>
      <c r="V457" s="14">
        <f>$R457*Dashboard!$K$39</f>
        <v>272688.57260841667</v>
      </c>
      <c r="W457" s="14">
        <f>$R457*Dashboard!$K$40</f>
        <v>545377.14521683333</v>
      </c>
    </row>
    <row r="458" spans="3:23" x14ac:dyDescent="0.55000000000000004">
      <c r="C458" s="1" t="s">
        <v>269</v>
      </c>
      <c r="D458" s="1" t="s">
        <v>288</v>
      </c>
      <c r="E458" s="14">
        <v>73298</v>
      </c>
      <c r="F458" s="14">
        <v>884125</v>
      </c>
      <c r="G458" s="14">
        <v>957423</v>
      </c>
      <c r="H458" s="14">
        <f>E458*(1+Dashboard!$K$19)^(Dashboard!$J$36-2011)</f>
        <v>85880.289308704057</v>
      </c>
      <c r="I458" s="14">
        <f>F458*(1+Dashboard!$K$20)^(Dashboard!$J$36-2011)</f>
        <v>921869.26325454423</v>
      </c>
      <c r="J458" s="14">
        <f>G458*(1+Dashboard!$K$18)^(Dashboard!$J$36-2011)</f>
        <v>1036751.9156725535</v>
      </c>
      <c r="K458" s="1" t="str">
        <f>IF(J458&gt;Dashboard!$I$26,"Metro",IF(J458&gt;Dashboard!$H$26,IF(J458&lt;=Dashboard!$I$26,"TIER 1","TIER 6"),IF(J458&gt;Dashboard!$H$27,IF(J458&lt;=Dashboard!$I$27,"TIER 2","TIER 6"),IF(J458&gt;Dashboard!$H$28,IF(J458&lt;=Dashboard!$I$28,"TIER 3","TIER 6"),IF(J458&gt;Dashboard!$H$29,IF(J458&lt;=Dashboard!$I$29,"TIER 4","TIER 6"),IF(J458&gt;Dashboard!$H$30,IF(J458&lt;=Dashboard!$I$30,"TIER 5","TIER 6"),IF(J458&gt;Dashboard!$H$31,IF(J458&lt;=Dashboard!$I$31,"TIER 6","TIER 6"),"TIER 6")))))))</f>
        <v>TIER 1</v>
      </c>
      <c r="L458" s="14">
        <f>$J458*Dashboard!$J$37</f>
        <v>51837.595783627679</v>
      </c>
      <c r="M458" s="14">
        <f>$J458*Dashboard!$J$38</f>
        <v>78793.145591114066</v>
      </c>
      <c r="N458" s="14">
        <f>$J458*Dashboard!$J$39</f>
        <v>311025.57470176602</v>
      </c>
      <c r="O458" s="14">
        <f>$J458*Dashboard!$J$40</f>
        <v>595095.59959604579</v>
      </c>
      <c r="P458" s="14">
        <f>H458*(1+Dashboard!$L$19)^(Dashboard!$K$36-2019)</f>
        <v>94818.77879900235</v>
      </c>
      <c r="Q458" s="14">
        <f>I458*(1+Dashboard!$L$20)^(Dashboard!$K$36-2019)</f>
        <v>944028.27830821357</v>
      </c>
      <c r="R458" s="14">
        <f>J458*(1+Dashboard!$L$18)^(Dashboard!$K$36-2019)</f>
        <v>1089636.6828322813</v>
      </c>
      <c r="S458" s="1" t="str">
        <f>IF(R458&gt;Dashboard!$K$26,"Metro",IF(R458&gt;Dashboard!$J$26,IF(R458&lt;=Dashboard!$K$26,"TIER 1","TIER 6"),IF(R458&gt;Dashboard!$J$27,IF(R458&lt;=Dashboard!$K$27,"TIER 2","TIER 6"),IF(R458&gt;Dashboard!$J$28,IF(R458&lt;=Dashboard!$K$28,"TIER 3","TIER 6"),IF(R458&gt;Dashboard!$J$29,IF(R458&lt;=Dashboard!$K$29,"TIER 4","TIER 6"),IF(R458&gt;Dashboard!$J$30,IF(R458&lt;=Dashboard!$K$30,"TIER 5","TIER 6"),IF(R458&gt;Dashboard!$J$31,IF(R458&lt;=Dashboard!$K$31,"TIER 6","TIER 6"),"TIER 6")))))))</f>
        <v>TIER 1</v>
      </c>
      <c r="T458" s="14">
        <f>$R458*Dashboard!$K$37</f>
        <v>108963.66828322814</v>
      </c>
      <c r="U458" s="14">
        <f>$R458*Dashboard!$K$38</f>
        <v>163445.50242484218</v>
      </c>
      <c r="V458" s="14">
        <f>$R458*Dashboard!$K$39</f>
        <v>272409.17070807033</v>
      </c>
      <c r="W458" s="14">
        <f>$R458*Dashboard!$K$40</f>
        <v>544818.34141614067</v>
      </c>
    </row>
    <row r="459" spans="3:23" x14ac:dyDescent="0.55000000000000004">
      <c r="C459" s="1" t="s">
        <v>269</v>
      </c>
      <c r="D459" s="1" t="s">
        <v>285</v>
      </c>
      <c r="E459" s="14">
        <v>112966</v>
      </c>
      <c r="F459" s="14">
        <v>843347</v>
      </c>
      <c r="G459" s="14">
        <v>956313</v>
      </c>
      <c r="H459" s="14">
        <f>E459*(1+Dashboard!$K$19)^(Dashboard!$J$36-2011)</f>
        <v>132357.67363430193</v>
      </c>
      <c r="I459" s="14">
        <f>F459*(1+Dashboard!$K$20)^(Dashboard!$J$36-2011)</f>
        <v>879350.40583393769</v>
      </c>
      <c r="J459" s="14">
        <f>G459*(1+Dashboard!$K$18)^(Dashboard!$J$36-2011)</f>
        <v>1035549.9447293063</v>
      </c>
      <c r="K459" s="1" t="str">
        <f>IF(J459&gt;Dashboard!$I$26,"Metro",IF(J459&gt;Dashboard!$H$26,IF(J459&lt;=Dashboard!$I$26,"TIER 1","TIER 6"),IF(J459&gt;Dashboard!$H$27,IF(J459&lt;=Dashboard!$I$27,"TIER 2","TIER 6"),IF(J459&gt;Dashboard!$H$28,IF(J459&lt;=Dashboard!$I$28,"TIER 3","TIER 6"),IF(J459&gt;Dashboard!$H$29,IF(J459&lt;=Dashboard!$I$29,"TIER 4","TIER 6"),IF(J459&gt;Dashboard!$H$30,IF(J459&lt;=Dashboard!$I$30,"TIER 5","TIER 6"),IF(J459&gt;Dashboard!$H$31,IF(J459&lt;=Dashboard!$I$31,"TIER 6","TIER 6"),"TIER 6")))))))</f>
        <v>TIER 1</v>
      </c>
      <c r="L459" s="14">
        <f>$J459*Dashboard!$J$37</f>
        <v>51777.497236465315</v>
      </c>
      <c r="M459" s="14">
        <f>$J459*Dashboard!$J$38</f>
        <v>78701.795799427273</v>
      </c>
      <c r="N459" s="14">
        <f>$J459*Dashboard!$J$39</f>
        <v>310664.98341879185</v>
      </c>
      <c r="O459" s="14">
        <f>$J459*Dashboard!$J$40</f>
        <v>594405.66827462183</v>
      </c>
      <c r="P459" s="14">
        <f>H459*(1+Dashboard!$L$19)^(Dashboard!$K$36-2019)</f>
        <v>146133.56661584353</v>
      </c>
      <c r="Q459" s="14">
        <f>I459*(1+Dashboard!$L$20)^(Dashboard!$K$36-2019)</f>
        <v>900487.39310210326</v>
      </c>
      <c r="R459" s="14">
        <f>J459*(1+Dashboard!$L$18)^(Dashboard!$K$36-2019)</f>
        <v>1088373.3992910003</v>
      </c>
      <c r="S459" s="1" t="str">
        <f>IF(R459&gt;Dashboard!$K$26,"Metro",IF(R459&gt;Dashboard!$J$26,IF(R459&lt;=Dashboard!$K$26,"TIER 1","TIER 6"),IF(R459&gt;Dashboard!$J$27,IF(R459&lt;=Dashboard!$K$27,"TIER 2","TIER 6"),IF(R459&gt;Dashboard!$J$28,IF(R459&lt;=Dashboard!$K$28,"TIER 3","TIER 6"),IF(R459&gt;Dashboard!$J$29,IF(R459&lt;=Dashboard!$K$29,"TIER 4","TIER 6"),IF(R459&gt;Dashboard!$J$30,IF(R459&lt;=Dashboard!$K$30,"TIER 5","TIER 6"),IF(R459&gt;Dashboard!$J$31,IF(R459&lt;=Dashboard!$K$31,"TIER 6","TIER 6"),"TIER 6")))))))</f>
        <v>TIER 1</v>
      </c>
      <c r="T459" s="14">
        <f>$R459*Dashboard!$K$37</f>
        <v>108837.33992910004</v>
      </c>
      <c r="U459" s="14">
        <f>$R459*Dashboard!$K$38</f>
        <v>163256.00989365004</v>
      </c>
      <c r="V459" s="14">
        <f>$R459*Dashboard!$K$39</f>
        <v>272093.34982275008</v>
      </c>
      <c r="W459" s="14">
        <f>$R459*Dashboard!$K$40</f>
        <v>544186.69964550016</v>
      </c>
    </row>
    <row r="460" spans="3:23" x14ac:dyDescent="0.55000000000000004">
      <c r="C460" s="1" t="s">
        <v>643</v>
      </c>
      <c r="D460" s="1" t="s">
        <v>649</v>
      </c>
      <c r="E460" s="14">
        <v>371734</v>
      </c>
      <c r="F460" s="14">
        <v>582871</v>
      </c>
      <c r="G460" s="14">
        <v>954605</v>
      </c>
      <c r="H460" s="14">
        <f>E460*(1+Dashboard!$K$19)^(Dashboard!$J$36-2011)</f>
        <v>435545.62833749619</v>
      </c>
      <c r="I460" s="14">
        <f>F460*(1+Dashboard!$K$20)^(Dashboard!$J$36-2011)</f>
        <v>607754.4005004263</v>
      </c>
      <c r="J460" s="14">
        <f>G460*(1+Dashboard!$K$18)^(Dashboard!$J$36-2011)</f>
        <v>1033700.4254760935</v>
      </c>
      <c r="K460" s="1" t="str">
        <f>IF(J460&gt;Dashboard!$I$26,"Metro",IF(J460&gt;Dashboard!$H$26,IF(J460&lt;=Dashboard!$I$26,"TIER 1","TIER 6"),IF(J460&gt;Dashboard!$H$27,IF(J460&lt;=Dashboard!$I$27,"TIER 2","TIER 6"),IF(J460&gt;Dashboard!$H$28,IF(J460&lt;=Dashboard!$I$28,"TIER 3","TIER 6"),IF(J460&gt;Dashboard!$H$29,IF(J460&lt;=Dashboard!$I$29,"TIER 4","TIER 6"),IF(J460&gt;Dashboard!$H$30,IF(J460&lt;=Dashboard!$I$30,"TIER 5","TIER 6"),IF(J460&gt;Dashboard!$H$31,IF(J460&lt;=Dashboard!$I$31,"TIER 6","TIER 6"),"TIER 6")))))))</f>
        <v>TIER 1</v>
      </c>
      <c r="L460" s="14">
        <f>$J460*Dashboard!$J$37</f>
        <v>51685.021273804683</v>
      </c>
      <c r="M460" s="14">
        <f>$J460*Dashboard!$J$38</f>
        <v>78561.232336183108</v>
      </c>
      <c r="N460" s="14">
        <f>$J460*Dashboard!$J$39</f>
        <v>310110.12764282804</v>
      </c>
      <c r="O460" s="14">
        <f>$J460*Dashboard!$J$40</f>
        <v>593344.04422327771</v>
      </c>
      <c r="P460" s="14">
        <f>H460*(1+Dashboard!$L$19)^(Dashboard!$K$36-2019)</f>
        <v>480877.56716511148</v>
      </c>
      <c r="Q460" s="14">
        <f>I460*(1+Dashboard!$L$20)^(Dashboard!$K$36-2019)</f>
        <v>622363.02175120788</v>
      </c>
      <c r="R460" s="14">
        <f>J460*(1+Dashboard!$L$18)^(Dashboard!$K$36-2019)</f>
        <v>1086429.5359680203</v>
      </c>
      <c r="S460" s="1" t="str">
        <f>IF(R460&gt;Dashboard!$K$26,"Metro",IF(R460&gt;Dashboard!$J$26,IF(R460&lt;=Dashboard!$K$26,"TIER 1","TIER 6"),IF(R460&gt;Dashboard!$J$27,IF(R460&lt;=Dashboard!$K$27,"TIER 2","TIER 6"),IF(R460&gt;Dashboard!$J$28,IF(R460&lt;=Dashboard!$K$28,"TIER 3","TIER 6"),IF(R460&gt;Dashboard!$J$29,IF(R460&lt;=Dashboard!$K$29,"TIER 4","TIER 6"),IF(R460&gt;Dashboard!$J$30,IF(R460&lt;=Dashboard!$K$30,"TIER 5","TIER 6"),IF(R460&gt;Dashboard!$J$31,IF(R460&lt;=Dashboard!$K$31,"TIER 6","TIER 6"),"TIER 6")))))))</f>
        <v>TIER 1</v>
      </c>
      <c r="T460" s="14">
        <f>$R460*Dashboard!$K$37</f>
        <v>108642.95359680204</v>
      </c>
      <c r="U460" s="14">
        <f>$R460*Dashboard!$K$38</f>
        <v>162964.43039520303</v>
      </c>
      <c r="V460" s="14">
        <f>$R460*Dashboard!$K$39</f>
        <v>271607.38399200508</v>
      </c>
      <c r="W460" s="14">
        <f>$R460*Dashboard!$K$40</f>
        <v>543214.76798401016</v>
      </c>
    </row>
    <row r="461" spans="3:23" x14ac:dyDescent="0.55000000000000004">
      <c r="C461" s="1" t="s">
        <v>555</v>
      </c>
      <c r="D461" s="1" t="s">
        <v>55</v>
      </c>
      <c r="E461" s="14">
        <v>657209</v>
      </c>
      <c r="F461" s="14">
        <v>293080</v>
      </c>
      <c r="G461" s="14">
        <v>950289</v>
      </c>
      <c r="H461" s="14">
        <f>E461*(1+Dashboard!$K$19)^(Dashboard!$J$36-2011)</f>
        <v>770025.09012911795</v>
      </c>
      <c r="I461" s="14">
        <f>F461*(1+Dashboard!$K$20)^(Dashboard!$J$36-2011)</f>
        <v>305591.90575387172</v>
      </c>
      <c r="J461" s="14">
        <f>G461*(1+Dashboard!$K$18)^(Dashboard!$J$36-2011)</f>
        <v>1029026.8159346028</v>
      </c>
      <c r="K461" s="1" t="str">
        <f>IF(J461&gt;Dashboard!$I$26,"Metro",IF(J461&gt;Dashboard!$H$26,IF(J461&lt;=Dashboard!$I$26,"TIER 1","TIER 6"),IF(J461&gt;Dashboard!$H$27,IF(J461&lt;=Dashboard!$I$27,"TIER 2","TIER 6"),IF(J461&gt;Dashboard!$H$28,IF(J461&lt;=Dashboard!$I$28,"TIER 3","TIER 6"),IF(J461&gt;Dashboard!$H$29,IF(J461&lt;=Dashboard!$I$29,"TIER 4","TIER 6"),IF(J461&gt;Dashboard!$H$30,IF(J461&lt;=Dashboard!$I$30,"TIER 5","TIER 6"),IF(J461&gt;Dashboard!$H$31,IF(J461&lt;=Dashboard!$I$31,"TIER 6","TIER 6"),"TIER 6")))))))</f>
        <v>TIER 1</v>
      </c>
      <c r="L461" s="14">
        <f>$J461*Dashboard!$J$37</f>
        <v>51451.340796730139</v>
      </c>
      <c r="M461" s="14">
        <f>$J461*Dashboard!$J$38</f>
        <v>78206.038011029814</v>
      </c>
      <c r="N461" s="14">
        <f>$J461*Dashboard!$J$39</f>
        <v>308708.04478038079</v>
      </c>
      <c r="O461" s="14">
        <f>$J461*Dashboard!$J$40</f>
        <v>590661.392346462</v>
      </c>
      <c r="P461" s="14">
        <f>H461*(1+Dashboard!$L$19)^(Dashboard!$K$36-2019)</f>
        <v>850169.91999390896</v>
      </c>
      <c r="Q461" s="14">
        <f>I461*(1+Dashboard!$L$20)^(Dashboard!$K$36-2019)</f>
        <v>312937.43283650075</v>
      </c>
      <c r="R461" s="14">
        <f>J461*(1+Dashboard!$L$18)^(Dashboard!$K$36-2019)</f>
        <v>1081517.5253696702</v>
      </c>
      <c r="S461" s="1" t="str">
        <f>IF(R461&gt;Dashboard!$K$26,"Metro",IF(R461&gt;Dashboard!$J$26,IF(R461&lt;=Dashboard!$K$26,"TIER 1","TIER 6"),IF(R461&gt;Dashboard!$J$27,IF(R461&lt;=Dashboard!$K$27,"TIER 2","TIER 6"),IF(R461&gt;Dashboard!$J$28,IF(R461&lt;=Dashboard!$K$28,"TIER 3","TIER 6"),IF(R461&gt;Dashboard!$J$29,IF(R461&lt;=Dashboard!$K$29,"TIER 4","TIER 6"),IF(R461&gt;Dashboard!$J$30,IF(R461&lt;=Dashboard!$K$30,"TIER 5","TIER 6"),IF(R461&gt;Dashboard!$J$31,IF(R461&lt;=Dashboard!$K$31,"TIER 6","TIER 6"),"TIER 6")))))))</f>
        <v>TIER 1</v>
      </c>
      <c r="T461" s="14">
        <f>$R461*Dashboard!$K$37</f>
        <v>108151.75253696703</v>
      </c>
      <c r="U461" s="14">
        <f>$R461*Dashboard!$K$38</f>
        <v>162227.62880545054</v>
      </c>
      <c r="V461" s="14">
        <f>$R461*Dashboard!$K$39</f>
        <v>270379.38134241756</v>
      </c>
      <c r="W461" s="14">
        <f>$R461*Dashboard!$K$40</f>
        <v>540758.76268483512</v>
      </c>
    </row>
    <row r="462" spans="3:23" x14ac:dyDescent="0.55000000000000004">
      <c r="C462" s="1" t="s">
        <v>269</v>
      </c>
      <c r="D462" s="1" t="s">
        <v>270</v>
      </c>
      <c r="E462" s="14">
        <v>12242</v>
      </c>
      <c r="F462" s="14">
        <v>937833</v>
      </c>
      <c r="G462" s="14">
        <v>950075</v>
      </c>
      <c r="H462" s="14">
        <f>E462*(1+Dashboard!$K$19)^(Dashboard!$J$36-2011)</f>
        <v>14343.454142229735</v>
      </c>
      <c r="I462" s="14">
        <f>F462*(1+Dashboard!$K$20)^(Dashboard!$J$36-2011)</f>
        <v>977870.11651723343</v>
      </c>
      <c r="J462" s="14">
        <f>G462*(1+Dashboard!$K$18)^(Dashboard!$J$36-2011)</f>
        <v>1028795.0845995983</v>
      </c>
      <c r="K462" s="1" t="str">
        <f>IF(J462&gt;Dashboard!$I$26,"Metro",IF(J462&gt;Dashboard!$H$26,IF(J462&lt;=Dashboard!$I$26,"TIER 1","TIER 6"),IF(J462&gt;Dashboard!$H$27,IF(J462&lt;=Dashboard!$I$27,"TIER 2","TIER 6"),IF(J462&gt;Dashboard!$H$28,IF(J462&lt;=Dashboard!$I$28,"TIER 3","TIER 6"),IF(J462&gt;Dashboard!$H$29,IF(J462&lt;=Dashboard!$I$29,"TIER 4","TIER 6"),IF(J462&gt;Dashboard!$H$30,IF(J462&lt;=Dashboard!$I$30,"TIER 5","TIER 6"),IF(J462&gt;Dashboard!$H$31,IF(J462&lt;=Dashboard!$I$31,"TIER 6","TIER 6"),"TIER 6")))))))</f>
        <v>TIER 1</v>
      </c>
      <c r="L462" s="14">
        <f>$J462*Dashboard!$J$37</f>
        <v>51439.754229979917</v>
      </c>
      <c r="M462" s="14">
        <f>$J462*Dashboard!$J$38</f>
        <v>78188.426429569474</v>
      </c>
      <c r="N462" s="14">
        <f>$J462*Dashboard!$J$39</f>
        <v>308638.52537987946</v>
      </c>
      <c r="O462" s="14">
        <f>$J462*Dashboard!$J$40</f>
        <v>590528.37856016948</v>
      </c>
      <c r="P462" s="14">
        <f>H462*(1+Dashboard!$L$19)^(Dashboard!$K$36-2019)</f>
        <v>15836.332370015374</v>
      </c>
      <c r="Q462" s="14">
        <f>I462*(1+Dashboard!$L$20)^(Dashboard!$K$36-2019)</f>
        <v>1001375.226727699</v>
      </c>
      <c r="R462" s="14">
        <f>J462*(1+Dashboard!$L$18)^(Dashboard!$K$36-2019)</f>
        <v>1081273.9734076576</v>
      </c>
      <c r="S462" s="1" t="str">
        <f>IF(R462&gt;Dashboard!$K$26,"Metro",IF(R462&gt;Dashboard!$J$26,IF(R462&lt;=Dashboard!$K$26,"TIER 1","TIER 6"),IF(R462&gt;Dashboard!$J$27,IF(R462&lt;=Dashboard!$K$27,"TIER 2","TIER 6"),IF(R462&gt;Dashboard!$J$28,IF(R462&lt;=Dashboard!$K$28,"TIER 3","TIER 6"),IF(R462&gt;Dashboard!$J$29,IF(R462&lt;=Dashboard!$K$29,"TIER 4","TIER 6"),IF(R462&gt;Dashboard!$J$30,IF(R462&lt;=Dashboard!$K$30,"TIER 5","TIER 6"),IF(R462&gt;Dashboard!$J$31,IF(R462&lt;=Dashboard!$K$31,"TIER 6","TIER 6"),"TIER 6")))))))</f>
        <v>TIER 1</v>
      </c>
      <c r="T462" s="14">
        <f>$R462*Dashboard!$K$37</f>
        <v>108127.39734076576</v>
      </c>
      <c r="U462" s="14">
        <f>$R462*Dashboard!$K$38</f>
        <v>162191.09601114862</v>
      </c>
      <c r="V462" s="14">
        <f>$R462*Dashboard!$K$39</f>
        <v>270318.4933519144</v>
      </c>
      <c r="W462" s="14">
        <f>$R462*Dashboard!$K$40</f>
        <v>540636.98670382879</v>
      </c>
    </row>
    <row r="463" spans="3:23" x14ac:dyDescent="0.55000000000000004">
      <c r="C463" s="1" t="s">
        <v>396</v>
      </c>
      <c r="D463" s="1" t="s">
        <v>413</v>
      </c>
      <c r="E463" s="14">
        <v>418955</v>
      </c>
      <c r="F463" s="14">
        <v>530488</v>
      </c>
      <c r="G463" s="14">
        <v>949443</v>
      </c>
      <c r="H463" s="14">
        <f>E463*(1+Dashboard!$K$19)^(Dashboard!$J$36-2011)</f>
        <v>490872.55596780416</v>
      </c>
      <c r="I463" s="14">
        <f>F463*(1+Dashboard!$K$20)^(Dashboard!$J$36-2011)</f>
        <v>553135.11293694517</v>
      </c>
      <c r="J463" s="14">
        <f>G463*(1+Dashboard!$K$18)^(Dashboard!$J$36-2011)</f>
        <v>1028110.7191616414</v>
      </c>
      <c r="K463" s="1" t="str">
        <f>IF(J463&gt;Dashboard!$I$26,"Metro",IF(J463&gt;Dashboard!$H$26,IF(J463&lt;=Dashboard!$I$26,"TIER 1","TIER 6"),IF(J463&gt;Dashboard!$H$27,IF(J463&lt;=Dashboard!$I$27,"TIER 2","TIER 6"),IF(J463&gt;Dashboard!$H$28,IF(J463&lt;=Dashboard!$I$28,"TIER 3","TIER 6"),IF(J463&gt;Dashboard!$H$29,IF(J463&lt;=Dashboard!$I$29,"TIER 4","TIER 6"),IF(J463&gt;Dashboard!$H$30,IF(J463&lt;=Dashboard!$I$30,"TIER 5","TIER 6"),IF(J463&gt;Dashboard!$H$31,IF(J463&lt;=Dashboard!$I$31,"TIER 6","TIER 6"),"TIER 6")))))))</f>
        <v>TIER 1</v>
      </c>
      <c r="L463" s="14">
        <f>$J463*Dashboard!$J$37</f>
        <v>51405.535958082073</v>
      </c>
      <c r="M463" s="14">
        <f>$J463*Dashboard!$J$38</f>
        <v>78136.414656284745</v>
      </c>
      <c r="N463" s="14">
        <f>$J463*Dashboard!$J$39</f>
        <v>308433.2157484924</v>
      </c>
      <c r="O463" s="14">
        <f>$J463*Dashboard!$J$40</f>
        <v>590135.55279878224</v>
      </c>
      <c r="P463" s="14">
        <f>H463*(1+Dashboard!$L$19)^(Dashboard!$K$36-2019)</f>
        <v>541962.96586177021</v>
      </c>
      <c r="Q463" s="14">
        <f>I463*(1+Dashboard!$L$20)^(Dashboard!$K$36-2019)</f>
        <v>566430.84779094311</v>
      </c>
      <c r="R463" s="14">
        <f>J463*(1+Dashboard!$L$18)^(Dashboard!$K$36-2019)</f>
        <v>1080554.6984544238</v>
      </c>
      <c r="S463" s="1" t="str">
        <f>IF(R463&gt;Dashboard!$K$26,"Metro",IF(R463&gt;Dashboard!$J$26,IF(R463&lt;=Dashboard!$K$26,"TIER 1","TIER 6"),IF(R463&gt;Dashboard!$J$27,IF(R463&lt;=Dashboard!$K$27,"TIER 2","TIER 6"),IF(R463&gt;Dashboard!$J$28,IF(R463&lt;=Dashboard!$K$28,"TIER 3","TIER 6"),IF(R463&gt;Dashboard!$J$29,IF(R463&lt;=Dashboard!$K$29,"TIER 4","TIER 6"),IF(R463&gt;Dashboard!$J$30,IF(R463&lt;=Dashboard!$K$30,"TIER 5","TIER 6"),IF(R463&gt;Dashboard!$J$31,IF(R463&lt;=Dashboard!$K$31,"TIER 6","TIER 6"),"TIER 6")))))))</f>
        <v>TIER 1</v>
      </c>
      <c r="T463" s="14">
        <f>$R463*Dashboard!$K$37</f>
        <v>108055.46984544239</v>
      </c>
      <c r="U463" s="14">
        <f>$R463*Dashboard!$K$38</f>
        <v>162083.20476816356</v>
      </c>
      <c r="V463" s="14">
        <f>$R463*Dashboard!$K$39</f>
        <v>270138.67461360595</v>
      </c>
      <c r="W463" s="14">
        <f>$R463*Dashboard!$K$40</f>
        <v>540277.3492272119</v>
      </c>
    </row>
    <row r="464" spans="3:23" x14ac:dyDescent="0.55000000000000004">
      <c r="C464" s="1" t="s">
        <v>358</v>
      </c>
      <c r="D464" s="1" t="s">
        <v>359</v>
      </c>
      <c r="E464" s="14">
        <v>179588</v>
      </c>
      <c r="F464" s="14">
        <v>762423</v>
      </c>
      <c r="G464" s="14">
        <v>942011</v>
      </c>
      <c r="H464" s="14">
        <f>E464*(1+Dashboard!$K$19)^(Dashboard!$J$36-2011)</f>
        <v>210415.96491543486</v>
      </c>
      <c r="I464" s="14">
        <f>F464*(1+Dashboard!$K$20)^(Dashboard!$J$36-2011)</f>
        <v>794971.67176396935</v>
      </c>
      <c r="J464" s="14">
        <f>G464*(1+Dashboard!$K$18)^(Dashboard!$J$36-2011)</f>
        <v>1020062.9281254135</v>
      </c>
      <c r="K464" s="1" t="str">
        <f>IF(J464&gt;Dashboard!$I$26,"Metro",IF(J464&gt;Dashboard!$H$26,IF(J464&lt;=Dashboard!$I$26,"TIER 1","TIER 6"),IF(J464&gt;Dashboard!$H$27,IF(J464&lt;=Dashboard!$I$27,"TIER 2","TIER 6"),IF(J464&gt;Dashboard!$H$28,IF(J464&lt;=Dashboard!$I$28,"TIER 3","TIER 6"),IF(J464&gt;Dashboard!$H$29,IF(J464&lt;=Dashboard!$I$29,"TIER 4","TIER 6"),IF(J464&gt;Dashboard!$H$30,IF(J464&lt;=Dashboard!$I$30,"TIER 5","TIER 6"),IF(J464&gt;Dashboard!$H$31,IF(J464&lt;=Dashboard!$I$31,"TIER 6","TIER 6"),"TIER 6")))))))</f>
        <v>TIER 1</v>
      </c>
      <c r="L464" s="14">
        <f>$J464*Dashboard!$J$37</f>
        <v>51003.14640627068</v>
      </c>
      <c r="M464" s="14">
        <f>$J464*Dashboard!$J$38</f>
        <v>77524.782537531428</v>
      </c>
      <c r="N464" s="14">
        <f>$J464*Dashboard!$J$39</f>
        <v>306018.87843762402</v>
      </c>
      <c r="O464" s="14">
        <f>$J464*Dashboard!$J$40</f>
        <v>585516.12074398738</v>
      </c>
      <c r="P464" s="14">
        <f>H464*(1+Dashboard!$L$19)^(Dashboard!$K$36-2019)</f>
        <v>232316.22754993633</v>
      </c>
      <c r="Q464" s="14">
        <f>I464*(1+Dashboard!$L$20)^(Dashboard!$K$36-2019)</f>
        <v>814080.44341307296</v>
      </c>
      <c r="R464" s="14">
        <f>J464*(1+Dashboard!$L$18)^(Dashboard!$K$36-2019)</f>
        <v>1072096.3891942434</v>
      </c>
      <c r="S464" s="1" t="str">
        <f>IF(R464&gt;Dashboard!$K$26,"Metro",IF(R464&gt;Dashboard!$J$26,IF(R464&lt;=Dashboard!$K$26,"TIER 1","TIER 6"),IF(R464&gt;Dashboard!$J$27,IF(R464&lt;=Dashboard!$K$27,"TIER 2","TIER 6"),IF(R464&gt;Dashboard!$J$28,IF(R464&lt;=Dashboard!$K$28,"TIER 3","TIER 6"),IF(R464&gt;Dashboard!$J$29,IF(R464&lt;=Dashboard!$K$29,"TIER 4","TIER 6"),IF(R464&gt;Dashboard!$J$30,IF(R464&lt;=Dashboard!$K$30,"TIER 5","TIER 6"),IF(R464&gt;Dashboard!$J$31,IF(R464&lt;=Dashboard!$K$31,"TIER 6","TIER 6"),"TIER 6")))))))</f>
        <v>TIER 1</v>
      </c>
      <c r="T464" s="14">
        <f>$R464*Dashboard!$K$37</f>
        <v>107209.63891942434</v>
      </c>
      <c r="U464" s="14">
        <f>$R464*Dashboard!$K$38</f>
        <v>160814.45837913649</v>
      </c>
      <c r="V464" s="14">
        <f>$R464*Dashboard!$K$39</f>
        <v>268024.09729856084</v>
      </c>
      <c r="W464" s="14">
        <f>$R464*Dashboard!$K$40</f>
        <v>536048.19459712168</v>
      </c>
    </row>
    <row r="465" spans="3:23" x14ac:dyDescent="0.55000000000000004">
      <c r="C465" s="1" t="s">
        <v>269</v>
      </c>
      <c r="D465" s="1" t="s">
        <v>275</v>
      </c>
      <c r="E465" s="14">
        <v>55494</v>
      </c>
      <c r="F465" s="14">
        <v>873006</v>
      </c>
      <c r="G465" s="14">
        <v>928500</v>
      </c>
      <c r="H465" s="14">
        <f>E465*(1+Dashboard!$K$19)^(Dashboard!$J$36-2011)</f>
        <v>65020.065689339724</v>
      </c>
      <c r="I465" s="14">
        <f>F465*(1+Dashboard!$K$20)^(Dashboard!$J$36-2011)</f>
        <v>910275.58098322817</v>
      </c>
      <c r="J465" s="14">
        <f>G465*(1+Dashboard!$K$18)^(Dashboard!$J$36-2011)</f>
        <v>1005432.4511756725</v>
      </c>
      <c r="K465" s="1" t="str">
        <f>IF(J465&gt;Dashboard!$I$26,"Metro",IF(J465&gt;Dashboard!$H$26,IF(J465&lt;=Dashboard!$I$26,"TIER 1","TIER 6"),IF(J465&gt;Dashboard!$H$27,IF(J465&lt;=Dashboard!$I$27,"TIER 2","TIER 6"),IF(J465&gt;Dashboard!$H$28,IF(J465&lt;=Dashboard!$I$28,"TIER 3","TIER 6"),IF(J465&gt;Dashboard!$H$29,IF(J465&lt;=Dashboard!$I$29,"TIER 4","TIER 6"),IF(J465&gt;Dashboard!$H$30,IF(J465&lt;=Dashboard!$I$30,"TIER 5","TIER 6"),IF(J465&gt;Dashboard!$H$31,IF(J465&lt;=Dashboard!$I$31,"TIER 6","TIER 6"),"TIER 6")))))))</f>
        <v>TIER 1</v>
      </c>
      <c r="L465" s="14">
        <f>$J465*Dashboard!$J$37</f>
        <v>50271.622558783623</v>
      </c>
      <c r="M465" s="14">
        <f>$J465*Dashboard!$J$38</f>
        <v>76412.866289351106</v>
      </c>
      <c r="N465" s="14">
        <f>$J465*Dashboard!$J$39</f>
        <v>301629.73535270174</v>
      </c>
      <c r="O465" s="14">
        <f>$J465*Dashboard!$J$40</f>
        <v>577118.22697483608</v>
      </c>
      <c r="P465" s="14">
        <f>H465*(1+Dashboard!$L$19)^(Dashboard!$K$36-2019)</f>
        <v>71787.406350402962</v>
      </c>
      <c r="Q465" s="14">
        <f>I465*(1+Dashboard!$L$20)^(Dashboard!$K$36-2019)</f>
        <v>932155.91814815812</v>
      </c>
      <c r="R465" s="14">
        <f>J465*(1+Dashboard!$L$18)^(Dashboard!$K$36-2019)</f>
        <v>1056719.6108823093</v>
      </c>
      <c r="S465" s="1" t="str">
        <f>IF(R465&gt;Dashboard!$K$26,"Metro",IF(R465&gt;Dashboard!$J$26,IF(R465&lt;=Dashboard!$K$26,"TIER 1","TIER 6"),IF(R465&gt;Dashboard!$J$27,IF(R465&lt;=Dashboard!$K$27,"TIER 2","TIER 6"),IF(R465&gt;Dashboard!$J$28,IF(R465&lt;=Dashboard!$K$28,"TIER 3","TIER 6"),IF(R465&gt;Dashboard!$J$29,IF(R465&lt;=Dashboard!$K$29,"TIER 4","TIER 6"),IF(R465&gt;Dashboard!$J$30,IF(R465&lt;=Dashboard!$K$30,"TIER 5","TIER 6"),IF(R465&gt;Dashboard!$J$31,IF(R465&lt;=Dashboard!$K$31,"TIER 6","TIER 6"),"TIER 6")))))))</f>
        <v>TIER 1</v>
      </c>
      <c r="T465" s="14">
        <f>$R465*Dashboard!$K$37</f>
        <v>105671.96108823094</v>
      </c>
      <c r="U465" s="14">
        <f>$R465*Dashboard!$K$38</f>
        <v>158507.9416323464</v>
      </c>
      <c r="V465" s="14">
        <f>$R465*Dashboard!$K$39</f>
        <v>264179.90272057732</v>
      </c>
      <c r="W465" s="14">
        <f>$R465*Dashboard!$K$40</f>
        <v>528359.80544115463</v>
      </c>
    </row>
    <row r="466" spans="3:23" x14ac:dyDescent="0.55000000000000004">
      <c r="C466" s="1" t="s">
        <v>358</v>
      </c>
      <c r="D466" s="1" t="s">
        <v>362</v>
      </c>
      <c r="E466" s="14">
        <v>132855</v>
      </c>
      <c r="F466" s="14">
        <v>789233</v>
      </c>
      <c r="G466" s="14">
        <v>922088</v>
      </c>
      <c r="H466" s="14">
        <f>E466*(1+Dashboard!$K$19)^(Dashboard!$J$36-2011)</f>
        <v>155660.80706305598</v>
      </c>
      <c r="I466" s="14">
        <f>F466*(1+Dashboard!$K$20)^(Dashboard!$J$36-2011)</f>
        <v>822926.21998718928</v>
      </c>
      <c r="J466" s="14">
        <f>G466*(1+Dashboard!$K$18)^(Dashboard!$J$36-2011)</f>
        <v>998489.17397918529</v>
      </c>
      <c r="K466" s="1" t="str">
        <f>IF(J466&gt;Dashboard!$I$26,"Metro",IF(J466&gt;Dashboard!$H$26,IF(J466&lt;=Dashboard!$I$26,"TIER 1","TIER 6"),IF(J466&gt;Dashboard!$H$27,IF(J466&lt;=Dashboard!$I$27,"TIER 2","TIER 6"),IF(J466&gt;Dashboard!$H$28,IF(J466&lt;=Dashboard!$I$28,"TIER 3","TIER 6"),IF(J466&gt;Dashboard!$H$29,IF(J466&lt;=Dashboard!$I$29,"TIER 4","TIER 6"),IF(J466&gt;Dashboard!$H$30,IF(J466&lt;=Dashboard!$I$30,"TIER 5","TIER 6"),IF(J466&gt;Dashboard!$H$31,IF(J466&lt;=Dashboard!$I$31,"TIER 6","TIER 6"),"TIER 6")))))))</f>
        <v>TIER 2</v>
      </c>
      <c r="L466" s="14">
        <f>$J466*Dashboard!$J$37</f>
        <v>49924.458698959264</v>
      </c>
      <c r="M466" s="14">
        <f>$J466*Dashboard!$J$38</f>
        <v>75885.177222418075</v>
      </c>
      <c r="N466" s="14">
        <f>$J466*Dashboard!$J$39</f>
        <v>299546.75219375559</v>
      </c>
      <c r="O466" s="14">
        <f>$J466*Dashboard!$J$40</f>
        <v>573132.78586405248</v>
      </c>
      <c r="P466" s="14">
        <f>H466*(1+Dashboard!$L$19)^(Dashboard!$K$36-2019)</f>
        <v>171862.10888893908</v>
      </c>
      <c r="Q466" s="14">
        <f>I466*(1+Dashboard!$L$20)^(Dashboard!$K$36-2019)</f>
        <v>842706.93643322645</v>
      </c>
      <c r="R466" s="14">
        <f>J466*(1+Dashboard!$L$18)^(Dashboard!$K$36-2019)</f>
        <v>1049422.1567681711</v>
      </c>
      <c r="S466" s="1" t="str">
        <f>IF(R466&gt;Dashboard!$K$26,"Metro",IF(R466&gt;Dashboard!$J$26,IF(R466&lt;=Dashboard!$K$26,"TIER 1","TIER 6"),IF(R466&gt;Dashboard!$J$27,IF(R466&lt;=Dashboard!$K$27,"TIER 2","TIER 6"),IF(R466&gt;Dashboard!$J$28,IF(R466&lt;=Dashboard!$K$28,"TIER 3","TIER 6"),IF(R466&gt;Dashboard!$J$29,IF(R466&lt;=Dashboard!$K$29,"TIER 4","TIER 6"),IF(R466&gt;Dashboard!$J$30,IF(R466&lt;=Dashboard!$K$30,"TIER 5","TIER 6"),IF(R466&gt;Dashboard!$J$31,IF(R466&lt;=Dashboard!$K$31,"TIER 6","TIER 6"),"TIER 6")))))))</f>
        <v>TIER 1</v>
      </c>
      <c r="T466" s="14">
        <f>$R466*Dashboard!$K$37</f>
        <v>104942.21567681711</v>
      </c>
      <c r="U466" s="14">
        <f>$R466*Dashboard!$K$38</f>
        <v>157413.32351522567</v>
      </c>
      <c r="V466" s="14">
        <f>$R466*Dashboard!$K$39</f>
        <v>262355.53919204278</v>
      </c>
      <c r="W466" s="14">
        <f>$R466*Dashboard!$K$40</f>
        <v>524711.07838408556</v>
      </c>
    </row>
    <row r="467" spans="3:23" x14ac:dyDescent="0.55000000000000004">
      <c r="C467" s="1" t="s">
        <v>559</v>
      </c>
      <c r="D467" s="1" t="s">
        <v>216</v>
      </c>
      <c r="E467" s="14">
        <v>252191</v>
      </c>
      <c r="F467" s="14">
        <v>649705</v>
      </c>
      <c r="G467" s="14">
        <v>901896</v>
      </c>
      <c r="H467" s="14">
        <f>E467*(1+Dashboard!$K$19)^(Dashboard!$J$36-2011)</f>
        <v>295481.95095434232</v>
      </c>
      <c r="I467" s="14">
        <f>F467*(1+Dashboard!$K$20)^(Dashboard!$J$36-2011)</f>
        <v>677441.61705957155</v>
      </c>
      <c r="J467" s="14">
        <f>G467*(1+Dashboard!$K$18)^(Dashboard!$J$36-2011)</f>
        <v>976624.1313791431</v>
      </c>
      <c r="K467" s="1" t="str">
        <f>IF(J467&gt;Dashboard!$I$26,"Metro",IF(J467&gt;Dashboard!$H$26,IF(J467&lt;=Dashboard!$I$26,"TIER 1","TIER 6"),IF(J467&gt;Dashboard!$H$27,IF(J467&lt;=Dashboard!$I$27,"TIER 2","TIER 6"),IF(J467&gt;Dashboard!$H$28,IF(J467&lt;=Dashboard!$I$28,"TIER 3","TIER 6"),IF(J467&gt;Dashboard!$H$29,IF(J467&lt;=Dashboard!$I$29,"TIER 4","TIER 6"),IF(J467&gt;Dashboard!$H$30,IF(J467&lt;=Dashboard!$I$30,"TIER 5","TIER 6"),IF(J467&gt;Dashboard!$H$31,IF(J467&lt;=Dashboard!$I$31,"TIER 6","TIER 6"),"TIER 6")))))))</f>
        <v>TIER 2</v>
      </c>
      <c r="L467" s="14">
        <f>$J467*Dashboard!$J$37</f>
        <v>48831.206568957161</v>
      </c>
      <c r="M467" s="14">
        <f>$J467*Dashboard!$J$38</f>
        <v>74223.433984814881</v>
      </c>
      <c r="N467" s="14">
        <f>$J467*Dashboard!$J$39</f>
        <v>292987.23941374291</v>
      </c>
      <c r="O467" s="14">
        <f>$J467*Dashboard!$J$40</f>
        <v>560582.25141162821</v>
      </c>
      <c r="P467" s="14">
        <f>H467*(1+Dashboard!$L$19)^(Dashboard!$K$36-2019)</f>
        <v>326235.9497407733</v>
      </c>
      <c r="Q467" s="14">
        <f>I467*(1+Dashboard!$L$20)^(Dashboard!$K$36-2019)</f>
        <v>693725.31322860229</v>
      </c>
      <c r="R467" s="14">
        <f>J467*(1+Dashboard!$L$18)^(Dashboard!$K$36-2019)</f>
        <v>1026441.7772496621</v>
      </c>
      <c r="S467" s="1" t="str">
        <f>IF(R467&gt;Dashboard!$K$26,"Metro",IF(R467&gt;Dashboard!$J$26,IF(R467&lt;=Dashboard!$K$26,"TIER 1","TIER 6"),IF(R467&gt;Dashboard!$J$27,IF(R467&lt;=Dashboard!$K$27,"TIER 2","TIER 6"),IF(R467&gt;Dashboard!$J$28,IF(R467&lt;=Dashboard!$K$28,"TIER 3","TIER 6"),IF(R467&gt;Dashboard!$J$29,IF(R467&lt;=Dashboard!$K$29,"TIER 4","TIER 6"),IF(R467&gt;Dashboard!$J$30,IF(R467&lt;=Dashboard!$K$30,"TIER 5","TIER 6"),IF(R467&gt;Dashboard!$J$31,IF(R467&lt;=Dashboard!$K$31,"TIER 6","TIER 6"),"TIER 6")))))))</f>
        <v>TIER 1</v>
      </c>
      <c r="T467" s="14">
        <f>$R467*Dashboard!$K$37</f>
        <v>102644.17772496621</v>
      </c>
      <c r="U467" s="14">
        <f>$R467*Dashboard!$K$38</f>
        <v>153966.2665874493</v>
      </c>
      <c r="V467" s="14">
        <f>$R467*Dashboard!$K$39</f>
        <v>256610.44431241552</v>
      </c>
      <c r="W467" s="14">
        <f>$R467*Dashboard!$K$40</f>
        <v>513220.88862483104</v>
      </c>
    </row>
    <row r="468" spans="3:23" x14ac:dyDescent="0.55000000000000004">
      <c r="C468" s="1" t="s">
        <v>396</v>
      </c>
      <c r="D468" s="1" t="s">
        <v>409</v>
      </c>
      <c r="E468" s="14">
        <v>67512</v>
      </c>
      <c r="F468" s="14">
        <v>832910</v>
      </c>
      <c r="G468" s="14">
        <v>900422</v>
      </c>
      <c r="H468" s="14">
        <f>E468*(1+Dashboard!$K$19)^(Dashboard!$J$36-2011)</f>
        <v>79101.068130224943</v>
      </c>
      <c r="I468" s="14">
        <f>F468*(1+Dashboard!$K$20)^(Dashboard!$J$36-2011)</f>
        <v>868467.83888855355</v>
      </c>
      <c r="J468" s="14">
        <f>G468*(1+Dashboard!$K$18)^(Dashboard!$J$36-2011)</f>
        <v>975028.00059504726</v>
      </c>
      <c r="K468" s="1" t="str">
        <f>IF(J468&gt;Dashboard!$I$26,"Metro",IF(J468&gt;Dashboard!$H$26,IF(J468&lt;=Dashboard!$I$26,"TIER 1","TIER 6"),IF(J468&gt;Dashboard!$H$27,IF(J468&lt;=Dashboard!$I$27,"TIER 2","TIER 6"),IF(J468&gt;Dashboard!$H$28,IF(J468&lt;=Dashboard!$I$28,"TIER 3","TIER 6"),IF(J468&gt;Dashboard!$H$29,IF(J468&lt;=Dashboard!$I$29,"TIER 4","TIER 6"),IF(J468&gt;Dashboard!$H$30,IF(J468&lt;=Dashboard!$I$30,"TIER 5","TIER 6"),IF(J468&gt;Dashboard!$H$31,IF(J468&lt;=Dashboard!$I$31,"TIER 6","TIER 6"),"TIER 6")))))))</f>
        <v>TIER 2</v>
      </c>
      <c r="L468" s="14">
        <f>$J468*Dashboard!$J$37</f>
        <v>48751.400029752367</v>
      </c>
      <c r="M468" s="14">
        <f>$J468*Dashboard!$J$38</f>
        <v>74102.128045223595</v>
      </c>
      <c r="N468" s="14">
        <f>$J468*Dashboard!$J$39</f>
        <v>292508.40017851419</v>
      </c>
      <c r="O468" s="14">
        <f>$J468*Dashboard!$J$40</f>
        <v>559666.07234155724</v>
      </c>
      <c r="P468" s="14">
        <f>H468*(1+Dashboard!$L$19)^(Dashboard!$K$36-2019)</f>
        <v>87333.970835196684</v>
      </c>
      <c r="Q468" s="14">
        <f>I468*(1+Dashboard!$L$20)^(Dashboard!$K$36-2019)</f>
        <v>889343.24138068047</v>
      </c>
      <c r="R468" s="14">
        <f>J468*(1+Dashboard!$L$18)^(Dashboard!$K$36-2019)</f>
        <v>1024764.2277543034</v>
      </c>
      <c r="S468" s="1" t="str">
        <f>IF(R468&gt;Dashboard!$K$26,"Metro",IF(R468&gt;Dashboard!$J$26,IF(R468&lt;=Dashboard!$K$26,"TIER 1","TIER 6"),IF(R468&gt;Dashboard!$J$27,IF(R468&lt;=Dashboard!$K$27,"TIER 2","TIER 6"),IF(R468&gt;Dashboard!$J$28,IF(R468&lt;=Dashboard!$K$28,"TIER 3","TIER 6"),IF(R468&gt;Dashboard!$J$29,IF(R468&lt;=Dashboard!$K$29,"TIER 4","TIER 6"),IF(R468&gt;Dashboard!$J$30,IF(R468&lt;=Dashboard!$K$30,"TIER 5","TIER 6"),IF(R468&gt;Dashboard!$J$31,IF(R468&lt;=Dashboard!$K$31,"TIER 6","TIER 6"),"TIER 6")))))))</f>
        <v>TIER 1</v>
      </c>
      <c r="T468" s="14">
        <f>$R468*Dashboard!$K$37</f>
        <v>102476.42277543034</v>
      </c>
      <c r="U468" s="14">
        <f>$R468*Dashboard!$K$38</f>
        <v>153714.6341631455</v>
      </c>
      <c r="V468" s="14">
        <f>$R468*Dashboard!$K$39</f>
        <v>256191.05693857584</v>
      </c>
      <c r="W468" s="14">
        <f>$R468*Dashboard!$K$40</f>
        <v>512382.11387715169</v>
      </c>
    </row>
    <row r="469" spans="3:23" x14ac:dyDescent="0.55000000000000004">
      <c r="C469" s="1" t="s">
        <v>358</v>
      </c>
      <c r="D469" s="1" t="s">
        <v>191</v>
      </c>
      <c r="E469" s="14">
        <v>233430</v>
      </c>
      <c r="F469" s="14">
        <v>666902</v>
      </c>
      <c r="G469" s="14">
        <v>900332</v>
      </c>
      <c r="H469" s="14">
        <f>E469*(1+Dashboard!$K$19)^(Dashboard!$J$36-2011)</f>
        <v>273500.44930735882</v>
      </c>
      <c r="I469" s="14">
        <f>F469*(1+Dashboard!$K$20)^(Dashboard!$J$36-2011)</f>
        <v>695372.77579865069</v>
      </c>
      <c r="J469" s="14">
        <f>G469*(1+Dashboard!$K$18)^(Dashboard!$J$36-2011)</f>
        <v>974930.54349154071</v>
      </c>
      <c r="K469" s="1" t="str">
        <f>IF(J469&gt;Dashboard!$I$26,"Metro",IF(J469&gt;Dashboard!$H$26,IF(J469&lt;=Dashboard!$I$26,"TIER 1","TIER 6"),IF(J469&gt;Dashboard!$H$27,IF(J469&lt;=Dashboard!$I$27,"TIER 2","TIER 6"),IF(J469&gt;Dashboard!$H$28,IF(J469&lt;=Dashboard!$I$28,"TIER 3","TIER 6"),IF(J469&gt;Dashboard!$H$29,IF(J469&lt;=Dashboard!$I$29,"TIER 4","TIER 6"),IF(J469&gt;Dashboard!$H$30,IF(J469&lt;=Dashboard!$I$30,"TIER 5","TIER 6"),IF(J469&gt;Dashboard!$H$31,IF(J469&lt;=Dashboard!$I$31,"TIER 6","TIER 6"),"TIER 6")))))))</f>
        <v>TIER 2</v>
      </c>
      <c r="L469" s="14">
        <f>$J469*Dashboard!$J$37</f>
        <v>48746.527174577037</v>
      </c>
      <c r="M469" s="14">
        <f>$J469*Dashboard!$J$38</f>
        <v>74094.721305357089</v>
      </c>
      <c r="N469" s="14">
        <f>$J469*Dashboard!$J$39</f>
        <v>292479.16304746218</v>
      </c>
      <c r="O469" s="14">
        <f>$J469*Dashboard!$J$40</f>
        <v>559610.13196414441</v>
      </c>
      <c r="P469" s="14">
        <f>H469*(1+Dashboard!$L$19)^(Dashboard!$K$36-2019)</f>
        <v>301966.59574682964</v>
      </c>
      <c r="Q469" s="14">
        <f>I469*(1+Dashboard!$L$20)^(Dashboard!$K$36-2019)</f>
        <v>712087.48407782183</v>
      </c>
      <c r="R469" s="14">
        <f>J469*(1+Dashboard!$L$18)^(Dashboard!$K$36-2019)</f>
        <v>1024661.7993590643</v>
      </c>
      <c r="S469" s="1" t="str">
        <f>IF(R469&gt;Dashboard!$K$26,"Metro",IF(R469&gt;Dashboard!$J$26,IF(R469&lt;=Dashboard!$K$26,"TIER 1","TIER 6"),IF(R469&gt;Dashboard!$J$27,IF(R469&lt;=Dashboard!$K$27,"TIER 2","TIER 6"),IF(R469&gt;Dashboard!$J$28,IF(R469&lt;=Dashboard!$K$28,"TIER 3","TIER 6"),IF(R469&gt;Dashboard!$J$29,IF(R469&lt;=Dashboard!$K$29,"TIER 4","TIER 6"),IF(R469&gt;Dashboard!$J$30,IF(R469&lt;=Dashboard!$K$30,"TIER 5","TIER 6"),IF(R469&gt;Dashboard!$J$31,IF(R469&lt;=Dashboard!$K$31,"TIER 6","TIER 6"),"TIER 6")))))))</f>
        <v>TIER 1</v>
      </c>
      <c r="T469" s="14">
        <f>$R469*Dashboard!$K$37</f>
        <v>102466.17993590643</v>
      </c>
      <c r="U469" s="14">
        <f>$R469*Dashboard!$K$38</f>
        <v>153699.26990385965</v>
      </c>
      <c r="V469" s="14">
        <f>$R469*Dashboard!$K$39</f>
        <v>256165.44983976608</v>
      </c>
      <c r="W469" s="14">
        <f>$R469*Dashboard!$K$40</f>
        <v>512330.89967953216</v>
      </c>
    </row>
    <row r="470" spans="3:23" x14ac:dyDescent="0.55000000000000004">
      <c r="C470" s="1" t="s">
        <v>518</v>
      </c>
      <c r="D470" s="1" t="s">
        <v>522</v>
      </c>
      <c r="E470" s="14">
        <v>870232</v>
      </c>
      <c r="F470" s="14">
        <v>17746</v>
      </c>
      <c r="G470" s="14">
        <v>887978</v>
      </c>
      <c r="H470" s="14">
        <f>E470*(1+Dashboard!$K$19)^(Dashboard!$J$36-2011)</f>
        <v>1019615.4864483635</v>
      </c>
      <c r="I470" s="14">
        <f>F470*(1+Dashboard!$K$20)^(Dashboard!$J$36-2011)</f>
        <v>18503.596149543493</v>
      </c>
      <c r="J470" s="14">
        <f>G470*(1+Dashboard!$K$18)^(Dashboard!$J$36-2011)</f>
        <v>961552.9317502114</v>
      </c>
      <c r="K470" s="1" t="str">
        <f>IF(J470&gt;Dashboard!$I$26,"Metro",IF(J470&gt;Dashboard!$H$26,IF(J470&lt;=Dashboard!$I$26,"TIER 1","TIER 6"),IF(J470&gt;Dashboard!$H$27,IF(J470&lt;=Dashboard!$I$27,"TIER 2","TIER 6"),IF(J470&gt;Dashboard!$H$28,IF(J470&lt;=Dashboard!$I$28,"TIER 3","TIER 6"),IF(J470&gt;Dashboard!$H$29,IF(J470&lt;=Dashboard!$I$29,"TIER 4","TIER 6"),IF(J470&gt;Dashboard!$H$30,IF(J470&lt;=Dashboard!$I$30,"TIER 5","TIER 6"),IF(J470&gt;Dashboard!$H$31,IF(J470&lt;=Dashboard!$I$31,"TIER 6","TIER 6"),"TIER 6")))))))</f>
        <v>TIER 2</v>
      </c>
      <c r="L470" s="14">
        <f>$J470*Dashboard!$J$37</f>
        <v>48077.646587510571</v>
      </c>
      <c r="M470" s="14">
        <f>$J470*Dashboard!$J$38</f>
        <v>73078.022813016069</v>
      </c>
      <c r="N470" s="14">
        <f>$J470*Dashboard!$J$39</f>
        <v>288465.87952506338</v>
      </c>
      <c r="O470" s="14">
        <f>$J470*Dashboard!$J$40</f>
        <v>551931.3828246214</v>
      </c>
      <c r="P470" s="14">
        <f>H470*(1+Dashboard!$L$19)^(Dashboard!$K$36-2019)</f>
        <v>1125737.8852330679</v>
      </c>
      <c r="Q470" s="14">
        <f>I470*(1+Dashboard!$L$20)^(Dashboard!$K$36-2019)</f>
        <v>18948.367964775975</v>
      </c>
      <c r="R470" s="14">
        <f>J470*(1+Dashboard!$L$18)^(Dashboard!$K$36-2019)</f>
        <v>1010601.7949725915</v>
      </c>
      <c r="S470" s="1" t="str">
        <f>IF(R470&gt;Dashboard!$K$26,"Metro",IF(R470&gt;Dashboard!$J$26,IF(R470&lt;=Dashboard!$K$26,"TIER 1","TIER 6"),IF(R470&gt;Dashboard!$J$27,IF(R470&lt;=Dashboard!$K$27,"TIER 2","TIER 6"),IF(R470&gt;Dashboard!$J$28,IF(R470&lt;=Dashboard!$K$28,"TIER 3","TIER 6"),IF(R470&gt;Dashboard!$J$29,IF(R470&lt;=Dashboard!$K$29,"TIER 4","TIER 6"),IF(R470&gt;Dashboard!$J$30,IF(R470&lt;=Dashboard!$K$30,"TIER 5","TIER 6"),IF(R470&gt;Dashboard!$J$31,IF(R470&lt;=Dashboard!$K$31,"TIER 6","TIER 6"),"TIER 6")))))))</f>
        <v>TIER 1</v>
      </c>
      <c r="T470" s="14">
        <f>$R470*Dashboard!$K$37</f>
        <v>101060.17949725915</v>
      </c>
      <c r="U470" s="14">
        <f>$R470*Dashboard!$K$38</f>
        <v>151590.26924588872</v>
      </c>
      <c r="V470" s="14">
        <f>$R470*Dashboard!$K$39</f>
        <v>252650.44874314786</v>
      </c>
      <c r="W470" s="14">
        <f>$R470*Dashboard!$K$40</f>
        <v>505300.89748629573</v>
      </c>
    </row>
    <row r="471" spans="3:23" x14ac:dyDescent="0.55000000000000004">
      <c r="C471" s="1" t="s">
        <v>269</v>
      </c>
      <c r="D471" s="1" t="s">
        <v>287</v>
      </c>
      <c r="E471" s="14">
        <v>54941</v>
      </c>
      <c r="F471" s="14">
        <v>832201</v>
      </c>
      <c r="G471" s="14">
        <v>887142</v>
      </c>
      <c r="H471" s="14">
        <f>E471*(1+Dashboard!$K$19)^(Dashboard!$J$36-2011)</f>
        <v>64372.138051645466</v>
      </c>
      <c r="I471" s="14">
        <f>F471*(1+Dashboard!$K$20)^(Dashboard!$J$36-2011)</f>
        <v>867728.57090309064</v>
      </c>
      <c r="J471" s="14">
        <f>G471*(1+Dashboard!$K$18)^(Dashboard!$J$36-2011)</f>
        <v>960647.6635443063</v>
      </c>
      <c r="K471" s="1" t="str">
        <f>IF(J471&gt;Dashboard!$I$26,"Metro",IF(J471&gt;Dashboard!$H$26,IF(J471&lt;=Dashboard!$I$26,"TIER 1","TIER 6"),IF(J471&gt;Dashboard!$H$27,IF(J471&lt;=Dashboard!$I$27,"TIER 2","TIER 6"),IF(J471&gt;Dashboard!$H$28,IF(J471&lt;=Dashboard!$I$28,"TIER 3","TIER 6"),IF(J471&gt;Dashboard!$H$29,IF(J471&lt;=Dashboard!$I$29,"TIER 4","TIER 6"),IF(J471&gt;Dashboard!$H$30,IF(J471&lt;=Dashboard!$I$30,"TIER 5","TIER 6"),IF(J471&gt;Dashboard!$H$31,IF(J471&lt;=Dashboard!$I$31,"TIER 6","TIER 6"),"TIER 6")))))))</f>
        <v>TIER 2</v>
      </c>
      <c r="L471" s="14">
        <f>$J471*Dashboard!$J$37</f>
        <v>48032.383177215321</v>
      </c>
      <c r="M471" s="14">
        <f>$J471*Dashboard!$J$38</f>
        <v>73009.222429367277</v>
      </c>
      <c r="N471" s="14">
        <f>$J471*Dashboard!$J$39</f>
        <v>288194.29906329187</v>
      </c>
      <c r="O471" s="14">
        <f>$J471*Dashboard!$J$40</f>
        <v>551411.75887443183</v>
      </c>
      <c r="P471" s="14">
        <f>H471*(1+Dashboard!$L$19)^(Dashboard!$K$36-2019)</f>
        <v>71072.041883762009</v>
      </c>
      <c r="Q471" s="14">
        <f>I471*(1+Dashboard!$L$20)^(Dashboard!$K$36-2019)</f>
        <v>888586.20357570902</v>
      </c>
      <c r="R471" s="14">
        <f>J471*(1+Dashboard!$L$18)^(Dashboard!$K$36-2019)</f>
        <v>1009650.3489901492</v>
      </c>
      <c r="S471" s="1" t="str">
        <f>IF(R471&gt;Dashboard!$K$26,"Metro",IF(R471&gt;Dashboard!$J$26,IF(R471&lt;=Dashboard!$K$26,"TIER 1","TIER 6"),IF(R471&gt;Dashboard!$J$27,IF(R471&lt;=Dashboard!$K$27,"TIER 2","TIER 6"),IF(R471&gt;Dashboard!$J$28,IF(R471&lt;=Dashboard!$K$28,"TIER 3","TIER 6"),IF(R471&gt;Dashboard!$J$29,IF(R471&lt;=Dashboard!$K$29,"TIER 4","TIER 6"),IF(R471&gt;Dashboard!$J$30,IF(R471&lt;=Dashboard!$K$30,"TIER 5","TIER 6"),IF(R471&gt;Dashboard!$J$31,IF(R471&lt;=Dashboard!$K$31,"TIER 6","TIER 6"),"TIER 6")))))))</f>
        <v>TIER 1</v>
      </c>
      <c r="T471" s="14">
        <f>$R471*Dashboard!$K$37</f>
        <v>100965.03489901492</v>
      </c>
      <c r="U471" s="14">
        <f>$R471*Dashboard!$K$38</f>
        <v>151447.55234852238</v>
      </c>
      <c r="V471" s="14">
        <f>$R471*Dashboard!$K$39</f>
        <v>252412.5872475373</v>
      </c>
      <c r="W471" s="14">
        <f>$R471*Dashboard!$K$40</f>
        <v>504825.17449507461</v>
      </c>
    </row>
    <row r="472" spans="3:23" x14ac:dyDescent="0.55000000000000004">
      <c r="C472" s="1" t="s">
        <v>606</v>
      </c>
      <c r="D472" s="1" t="s">
        <v>609</v>
      </c>
      <c r="E472" s="14">
        <v>123031</v>
      </c>
      <c r="F472" s="14">
        <v>752970</v>
      </c>
      <c r="G472" s="14">
        <v>876001</v>
      </c>
      <c r="H472" s="14">
        <f>E472*(1+Dashboard!$K$19)^(Dashboard!$J$36-2011)</f>
        <v>144150.42530408973</v>
      </c>
      <c r="I472" s="14">
        <f>F472*(1+Dashboard!$K$20)^(Dashboard!$J$36-2011)</f>
        <v>785115.11285482731</v>
      </c>
      <c r="J472" s="14">
        <f>G472*(1+Dashboard!$K$18)^(Dashboard!$J$36-2011)</f>
        <v>948583.55698690389</v>
      </c>
      <c r="K472" s="1" t="str">
        <f>IF(J472&gt;Dashboard!$I$26,"Metro",IF(J472&gt;Dashboard!$H$26,IF(J472&lt;=Dashboard!$I$26,"TIER 1","TIER 6"),IF(J472&gt;Dashboard!$H$27,IF(J472&lt;=Dashboard!$I$27,"TIER 2","TIER 6"),IF(J472&gt;Dashboard!$H$28,IF(J472&lt;=Dashboard!$I$28,"TIER 3","TIER 6"),IF(J472&gt;Dashboard!$H$29,IF(J472&lt;=Dashboard!$I$29,"TIER 4","TIER 6"),IF(J472&gt;Dashboard!$H$30,IF(J472&lt;=Dashboard!$I$30,"TIER 5","TIER 6"),IF(J472&gt;Dashboard!$H$31,IF(J472&lt;=Dashboard!$I$31,"TIER 6","TIER 6"),"TIER 6")))))))</f>
        <v>TIER 2</v>
      </c>
      <c r="L472" s="14">
        <f>$J472*Dashboard!$J$37</f>
        <v>47429.1778493452</v>
      </c>
      <c r="M472" s="14">
        <f>$J472*Dashboard!$J$38</f>
        <v>72092.350331004694</v>
      </c>
      <c r="N472" s="14">
        <f>$J472*Dashboard!$J$39</f>
        <v>284575.06709607114</v>
      </c>
      <c r="O472" s="14">
        <f>$J472*Dashboard!$J$40</f>
        <v>544486.96171048295</v>
      </c>
      <c r="P472" s="14">
        <f>H472*(1+Dashboard!$L$19)^(Dashboard!$K$36-2019)</f>
        <v>159153.717351361</v>
      </c>
      <c r="Q472" s="14">
        <f>I472*(1+Dashboard!$L$20)^(Dashboard!$K$36-2019)</f>
        <v>803986.96193155448</v>
      </c>
      <c r="R472" s="14">
        <f>J472*(1+Dashboard!$L$18)^(Dashboard!$K$36-2019)</f>
        <v>996970.85175284196</v>
      </c>
      <c r="S472" s="1" t="str">
        <f>IF(R472&gt;Dashboard!$K$26,"Metro",IF(R472&gt;Dashboard!$J$26,IF(R472&lt;=Dashboard!$K$26,"TIER 1","TIER 6"),IF(R472&gt;Dashboard!$J$27,IF(R472&lt;=Dashboard!$K$27,"TIER 2","TIER 6"),IF(R472&gt;Dashboard!$J$28,IF(R472&lt;=Dashboard!$K$28,"TIER 3","TIER 6"),IF(R472&gt;Dashboard!$J$29,IF(R472&lt;=Dashboard!$K$29,"TIER 4","TIER 6"),IF(R472&gt;Dashboard!$J$30,IF(R472&lt;=Dashboard!$K$30,"TIER 5","TIER 6"),IF(R472&gt;Dashboard!$J$31,IF(R472&lt;=Dashboard!$K$31,"TIER 6","TIER 6"),"TIER 6")))))))</f>
        <v>TIER 2</v>
      </c>
      <c r="T472" s="14">
        <f>$R472*Dashboard!$K$37</f>
        <v>99697.085175284199</v>
      </c>
      <c r="U472" s="14">
        <f>$R472*Dashboard!$K$38</f>
        <v>149545.62776292628</v>
      </c>
      <c r="V472" s="14">
        <f>$R472*Dashboard!$K$39</f>
        <v>249242.71293821049</v>
      </c>
      <c r="W472" s="14">
        <f>$R472*Dashboard!$K$40</f>
        <v>498485.42587642098</v>
      </c>
    </row>
    <row r="473" spans="3:23" x14ac:dyDescent="0.55000000000000004">
      <c r="C473" s="1" t="s">
        <v>611</v>
      </c>
      <c r="D473" s="1" t="s">
        <v>634</v>
      </c>
      <c r="E473" s="14">
        <v>185381</v>
      </c>
      <c r="F473" s="14">
        <v>690577</v>
      </c>
      <c r="G473" s="14">
        <v>875958</v>
      </c>
      <c r="H473" s="14">
        <f>E473*(1+Dashboard!$K$19)^(Dashboard!$J$36-2011)</f>
        <v>217203.38770958097</v>
      </c>
      <c r="I473" s="14">
        <f>F473*(1+Dashboard!$K$20)^(Dashboard!$J$36-2011)</f>
        <v>720058.48744298983</v>
      </c>
      <c r="J473" s="14">
        <f>G473*(1+Dashboard!$K$18)^(Dashboard!$J$36-2011)</f>
        <v>948536.99414856185</v>
      </c>
      <c r="K473" s="1" t="str">
        <f>IF(J473&gt;Dashboard!$I$26,"Metro",IF(J473&gt;Dashboard!$H$26,IF(J473&lt;=Dashboard!$I$26,"TIER 1","TIER 6"),IF(J473&gt;Dashboard!$H$27,IF(J473&lt;=Dashboard!$I$27,"TIER 2","TIER 6"),IF(J473&gt;Dashboard!$H$28,IF(J473&lt;=Dashboard!$I$28,"TIER 3","TIER 6"),IF(J473&gt;Dashboard!$H$29,IF(J473&lt;=Dashboard!$I$29,"TIER 4","TIER 6"),IF(J473&gt;Dashboard!$H$30,IF(J473&lt;=Dashboard!$I$30,"TIER 5","TIER 6"),IF(J473&gt;Dashboard!$H$31,IF(J473&lt;=Dashboard!$I$31,"TIER 6","TIER 6"),"TIER 6")))))))</f>
        <v>TIER 2</v>
      </c>
      <c r="L473" s="14">
        <f>$J473*Dashboard!$J$37</f>
        <v>47426.849707428097</v>
      </c>
      <c r="M473" s="14">
        <f>$J473*Dashboard!$J$38</f>
        <v>72088.811555290697</v>
      </c>
      <c r="N473" s="14">
        <f>$J473*Dashboard!$J$39</f>
        <v>284561.09824456857</v>
      </c>
      <c r="O473" s="14">
        <f>$J473*Dashboard!$J$40</f>
        <v>544460.23464127455</v>
      </c>
      <c r="P473" s="14">
        <f>H473*(1+Dashboard!$L$19)^(Dashboard!$K$36-2019)</f>
        <v>239810.09076015517</v>
      </c>
      <c r="Q473" s="14">
        <f>I473*(1+Dashboard!$L$20)^(Dashboard!$K$36-2019)</f>
        <v>737366.56733974407</v>
      </c>
      <c r="R473" s="14">
        <f>J473*(1+Dashboard!$L$18)^(Dashboard!$K$36-2019)</f>
        <v>996921.91374178336</v>
      </c>
      <c r="S473" s="1" t="str">
        <f>IF(R473&gt;Dashboard!$K$26,"Metro",IF(R473&gt;Dashboard!$J$26,IF(R473&lt;=Dashboard!$K$26,"TIER 1","TIER 6"),IF(R473&gt;Dashboard!$J$27,IF(R473&lt;=Dashboard!$K$27,"TIER 2","TIER 6"),IF(R473&gt;Dashboard!$J$28,IF(R473&lt;=Dashboard!$K$28,"TIER 3","TIER 6"),IF(R473&gt;Dashboard!$J$29,IF(R473&lt;=Dashboard!$K$29,"TIER 4","TIER 6"),IF(R473&gt;Dashboard!$J$30,IF(R473&lt;=Dashboard!$K$30,"TIER 5","TIER 6"),IF(R473&gt;Dashboard!$J$31,IF(R473&lt;=Dashboard!$K$31,"TIER 6","TIER 6"),"TIER 6")))))))</f>
        <v>TIER 2</v>
      </c>
      <c r="T473" s="14">
        <f>$R473*Dashboard!$K$37</f>
        <v>99692.191374178336</v>
      </c>
      <c r="U473" s="14">
        <f>$R473*Dashboard!$K$38</f>
        <v>149538.2870612675</v>
      </c>
      <c r="V473" s="14">
        <f>$R473*Dashboard!$K$39</f>
        <v>249230.47843544584</v>
      </c>
      <c r="W473" s="14">
        <f>$R473*Dashboard!$K$40</f>
        <v>498460.95687089168</v>
      </c>
    </row>
    <row r="474" spans="3:23" x14ac:dyDescent="0.55000000000000004">
      <c r="C474" s="1" t="s">
        <v>376</v>
      </c>
      <c r="D474" s="1" t="s">
        <v>386</v>
      </c>
      <c r="E474" s="14">
        <v>104729</v>
      </c>
      <c r="F474" s="14">
        <v>765625</v>
      </c>
      <c r="G474" s="14">
        <v>870354</v>
      </c>
      <c r="H474" s="14">
        <f>E474*(1+Dashboard!$K$19)^(Dashboard!$J$36-2011)</f>
        <v>122706.71531298627</v>
      </c>
      <c r="I474" s="14">
        <f>F474*(1+Dashboard!$K$20)^(Dashboard!$J$36-2011)</f>
        <v>798310.3686461309</v>
      </c>
      <c r="J474" s="14">
        <f>G474*(1+Dashboard!$K$18)^(Dashboard!$J$36-2011)</f>
        <v>942468.66517022217</v>
      </c>
      <c r="K474" s="1" t="str">
        <f>IF(J474&gt;Dashboard!$I$26,"Metro",IF(J474&gt;Dashboard!$H$26,IF(J474&lt;=Dashboard!$I$26,"TIER 1","TIER 6"),IF(J474&gt;Dashboard!$H$27,IF(J474&lt;=Dashboard!$I$27,"TIER 2","TIER 6"),IF(J474&gt;Dashboard!$H$28,IF(J474&lt;=Dashboard!$I$28,"TIER 3","TIER 6"),IF(J474&gt;Dashboard!$H$29,IF(J474&lt;=Dashboard!$I$29,"TIER 4","TIER 6"),IF(J474&gt;Dashboard!$H$30,IF(J474&lt;=Dashboard!$I$30,"TIER 5","TIER 6"),IF(J474&gt;Dashboard!$H$31,IF(J474&lt;=Dashboard!$I$31,"TIER 6","TIER 6"),"TIER 6")))))))</f>
        <v>TIER 2</v>
      </c>
      <c r="L474" s="14">
        <f>$J474*Dashboard!$J$37</f>
        <v>47123.433258511111</v>
      </c>
      <c r="M474" s="14">
        <f>$J474*Dashboard!$J$38</f>
        <v>71627.618552936881</v>
      </c>
      <c r="N474" s="14">
        <f>$J474*Dashboard!$J$39</f>
        <v>282740.59955106664</v>
      </c>
      <c r="O474" s="14">
        <f>$J474*Dashboard!$J$40</f>
        <v>540977.01380770758</v>
      </c>
      <c r="P474" s="14">
        <f>H474*(1+Dashboard!$L$19)^(Dashboard!$K$36-2019)</f>
        <v>135478.12880079562</v>
      </c>
      <c r="Q474" s="14">
        <f>I474*(1+Dashboard!$L$20)^(Dashboard!$K$36-2019)</f>
        <v>817499.39270999702</v>
      </c>
      <c r="R474" s="14">
        <f>J474*(1+Dashboard!$L$18)^(Dashboard!$K$36-2019)</f>
        <v>990544.03899823525</v>
      </c>
      <c r="S474" s="1" t="str">
        <f>IF(R474&gt;Dashboard!$K$26,"Metro",IF(R474&gt;Dashboard!$J$26,IF(R474&lt;=Dashboard!$K$26,"TIER 1","TIER 6"),IF(R474&gt;Dashboard!$J$27,IF(R474&lt;=Dashboard!$K$27,"TIER 2","TIER 6"),IF(R474&gt;Dashboard!$J$28,IF(R474&lt;=Dashboard!$K$28,"TIER 3","TIER 6"),IF(R474&gt;Dashboard!$J$29,IF(R474&lt;=Dashboard!$K$29,"TIER 4","TIER 6"),IF(R474&gt;Dashboard!$J$30,IF(R474&lt;=Dashboard!$K$30,"TIER 5","TIER 6"),IF(R474&gt;Dashboard!$J$31,IF(R474&lt;=Dashboard!$K$31,"TIER 6","TIER 6"),"TIER 6")))))))</f>
        <v>TIER 2</v>
      </c>
      <c r="T474" s="14">
        <f>$R474*Dashboard!$K$37</f>
        <v>99054.403899823534</v>
      </c>
      <c r="U474" s="14">
        <f>$R474*Dashboard!$K$38</f>
        <v>148581.60584973529</v>
      </c>
      <c r="V474" s="14">
        <f>$R474*Dashboard!$K$39</f>
        <v>247636.00974955881</v>
      </c>
      <c r="W474" s="14">
        <f>$R474*Dashboard!$K$40</f>
        <v>495272.01949911762</v>
      </c>
    </row>
    <row r="475" spans="3:23" x14ac:dyDescent="0.55000000000000004">
      <c r="C475" s="1" t="s">
        <v>571</v>
      </c>
      <c r="D475" s="1" t="s">
        <v>580</v>
      </c>
      <c r="E475" s="14">
        <v>71807</v>
      </c>
      <c r="F475" s="14">
        <v>796041</v>
      </c>
      <c r="G475" s="14">
        <v>867848</v>
      </c>
      <c r="H475" s="14">
        <f>E475*(1+Dashboard!$K$19)^(Dashboard!$J$36-2011)</f>
        <v>84133.345171629684</v>
      </c>
      <c r="I475" s="14">
        <f>F475*(1+Dashboard!$K$20)^(Dashboard!$J$36-2011)</f>
        <v>830024.86095338396</v>
      </c>
      <c r="J475" s="14">
        <f>G475*(1+Dashboard!$K$18)^(Dashboard!$J$36-2011)</f>
        <v>939755.02626591816</v>
      </c>
      <c r="K475" s="1" t="str">
        <f>IF(J475&gt;Dashboard!$I$26,"Metro",IF(J475&gt;Dashboard!$H$26,IF(J475&lt;=Dashboard!$I$26,"TIER 1","TIER 6"),IF(J475&gt;Dashboard!$H$27,IF(J475&lt;=Dashboard!$I$27,"TIER 2","TIER 6"),IF(J475&gt;Dashboard!$H$28,IF(J475&lt;=Dashboard!$I$28,"TIER 3","TIER 6"),IF(J475&gt;Dashboard!$H$29,IF(J475&lt;=Dashboard!$I$29,"TIER 4","TIER 6"),IF(J475&gt;Dashboard!$H$30,IF(J475&lt;=Dashboard!$I$30,"TIER 5","TIER 6"),IF(J475&gt;Dashboard!$H$31,IF(J475&lt;=Dashboard!$I$31,"TIER 6","TIER 6"),"TIER 6")))))))</f>
        <v>TIER 2</v>
      </c>
      <c r="L475" s="14">
        <f>$J475*Dashboard!$J$37</f>
        <v>46987.751313295914</v>
      </c>
      <c r="M475" s="14">
        <f>$J475*Dashboard!$J$38</f>
        <v>71421.381996209777</v>
      </c>
      <c r="N475" s="14">
        <f>$J475*Dashboard!$J$39</f>
        <v>281926.50787977542</v>
      </c>
      <c r="O475" s="14">
        <f>$J475*Dashboard!$J$40</f>
        <v>539419.38507663703</v>
      </c>
      <c r="P475" s="14">
        <f>H475*(1+Dashboard!$L$19)^(Dashboard!$K$36-2019)</f>
        <v>92890.011312995746</v>
      </c>
      <c r="Q475" s="14">
        <f>I475*(1+Dashboard!$L$20)^(Dashboard!$K$36-2019)</f>
        <v>849976.20776784804</v>
      </c>
      <c r="R475" s="14">
        <f>J475*(1+Dashboard!$L$18)^(Dashboard!$K$36-2019)</f>
        <v>987691.9772374694</v>
      </c>
      <c r="S475" s="1" t="str">
        <f>IF(R475&gt;Dashboard!$K$26,"Metro",IF(R475&gt;Dashboard!$J$26,IF(R475&lt;=Dashboard!$K$26,"TIER 1","TIER 6"),IF(R475&gt;Dashboard!$J$27,IF(R475&lt;=Dashboard!$K$27,"TIER 2","TIER 6"),IF(R475&gt;Dashboard!$J$28,IF(R475&lt;=Dashboard!$K$28,"TIER 3","TIER 6"),IF(R475&gt;Dashboard!$J$29,IF(R475&lt;=Dashboard!$K$29,"TIER 4","TIER 6"),IF(R475&gt;Dashboard!$J$30,IF(R475&lt;=Dashboard!$K$30,"TIER 5","TIER 6"),IF(R475&gt;Dashboard!$J$31,IF(R475&lt;=Dashboard!$K$31,"TIER 6","TIER 6"),"TIER 6")))))))</f>
        <v>TIER 2</v>
      </c>
      <c r="T475" s="14">
        <f>$R475*Dashboard!$K$37</f>
        <v>98769.19772374694</v>
      </c>
      <c r="U475" s="14">
        <f>$R475*Dashboard!$K$38</f>
        <v>148153.79658562041</v>
      </c>
      <c r="V475" s="14">
        <f>$R475*Dashboard!$K$39</f>
        <v>246922.99430936735</v>
      </c>
      <c r="W475" s="14">
        <f>$R475*Dashboard!$K$40</f>
        <v>493845.9886187347</v>
      </c>
    </row>
    <row r="476" spans="3:23" x14ac:dyDescent="0.55000000000000004">
      <c r="C476" s="1" t="s">
        <v>320</v>
      </c>
      <c r="D476" s="1" t="s">
        <v>325</v>
      </c>
      <c r="E476" s="14">
        <v>75992</v>
      </c>
      <c r="F476" s="14">
        <v>775677</v>
      </c>
      <c r="G476" s="14">
        <v>851669</v>
      </c>
      <c r="H476" s="14">
        <f>E476*(1+Dashboard!$K$19)^(Dashboard!$J$36-2011)</f>
        <v>89036.739681124163</v>
      </c>
      <c r="I476" s="14">
        <f>F476*(1+Dashboard!$K$20)^(Dashboard!$J$36-2011)</f>
        <v>808791.49952042429</v>
      </c>
      <c r="J476" s="14">
        <f>G476*(1+Dashboard!$K$18)^(Dashboard!$J$36-2011)</f>
        <v>922235.48762556142</v>
      </c>
      <c r="K476" s="1" t="str">
        <f>IF(J476&gt;Dashboard!$I$26,"Metro",IF(J476&gt;Dashboard!$H$26,IF(J476&lt;=Dashboard!$I$26,"TIER 1","TIER 6"),IF(J476&gt;Dashboard!$H$27,IF(J476&lt;=Dashboard!$I$27,"TIER 2","TIER 6"),IF(J476&gt;Dashboard!$H$28,IF(J476&lt;=Dashboard!$I$28,"TIER 3","TIER 6"),IF(J476&gt;Dashboard!$H$29,IF(J476&lt;=Dashboard!$I$29,"TIER 4","TIER 6"),IF(J476&gt;Dashboard!$H$30,IF(J476&lt;=Dashboard!$I$30,"TIER 5","TIER 6"),IF(J476&gt;Dashboard!$H$31,IF(J476&lt;=Dashboard!$I$31,"TIER 6","TIER 6"),"TIER 6")))))))</f>
        <v>TIER 2</v>
      </c>
      <c r="L476" s="14">
        <f>$J476*Dashboard!$J$37</f>
        <v>46111.774381278075</v>
      </c>
      <c r="M476" s="14">
        <f>$J476*Dashboard!$J$38</f>
        <v>70089.897059542665</v>
      </c>
      <c r="N476" s="14">
        <f>$J476*Dashboard!$J$39</f>
        <v>276670.64628766844</v>
      </c>
      <c r="O476" s="14">
        <f>$J476*Dashboard!$J$40</f>
        <v>529363.16989707237</v>
      </c>
      <c r="P476" s="14">
        <f>H476*(1+Dashboard!$L$19)^(Dashboard!$K$36-2019)</f>
        <v>98303.755061444885</v>
      </c>
      <c r="Q476" s="14">
        <f>I476*(1+Dashboard!$L$20)^(Dashboard!$K$36-2019)</f>
        <v>828232.45902251406</v>
      </c>
      <c r="R476" s="14">
        <f>J476*(1+Dashboard!$L$18)^(Dashboard!$K$36-2019)</f>
        <v>969278.76605333912</v>
      </c>
      <c r="S476" s="1" t="str">
        <f>IF(R476&gt;Dashboard!$K$26,"Metro",IF(R476&gt;Dashboard!$J$26,IF(R476&lt;=Dashboard!$K$26,"TIER 1","TIER 6"),IF(R476&gt;Dashboard!$J$27,IF(R476&lt;=Dashboard!$K$27,"TIER 2","TIER 6"),IF(R476&gt;Dashboard!$J$28,IF(R476&lt;=Dashboard!$K$28,"TIER 3","TIER 6"),IF(R476&gt;Dashboard!$J$29,IF(R476&lt;=Dashboard!$K$29,"TIER 4","TIER 6"),IF(R476&gt;Dashboard!$J$30,IF(R476&lt;=Dashboard!$K$30,"TIER 5","TIER 6"),IF(R476&gt;Dashboard!$J$31,IF(R476&lt;=Dashboard!$K$31,"TIER 6","TIER 6"),"TIER 6")))))))</f>
        <v>TIER 2</v>
      </c>
      <c r="T476" s="14">
        <f>$R476*Dashboard!$K$37</f>
        <v>96927.87660533392</v>
      </c>
      <c r="U476" s="14">
        <f>$R476*Dashboard!$K$38</f>
        <v>145391.81490800087</v>
      </c>
      <c r="V476" s="14">
        <f>$R476*Dashboard!$K$39</f>
        <v>242319.69151333478</v>
      </c>
      <c r="W476" s="14">
        <f>$R476*Dashboard!$K$40</f>
        <v>484639.38302666956</v>
      </c>
    </row>
    <row r="477" spans="3:23" x14ac:dyDescent="0.55000000000000004">
      <c r="C477" s="1" t="s">
        <v>469</v>
      </c>
      <c r="D477" s="1" t="s">
        <v>478</v>
      </c>
      <c r="E477" s="14">
        <v>107006</v>
      </c>
      <c r="F477" s="14">
        <v>742645</v>
      </c>
      <c r="G477" s="14">
        <v>849651</v>
      </c>
      <c r="H477" s="14">
        <f>E477*(1+Dashboard!$K$19)^(Dashboard!$J$36-2011)</f>
        <v>125374.58372352843</v>
      </c>
      <c r="I477" s="14">
        <f>F477*(1+Dashboard!$K$20)^(Dashboard!$J$36-2011)</f>
        <v>774349.32731194235</v>
      </c>
      <c r="J477" s="14">
        <f>G477*(1+Dashboard!$K$18)^(Dashboard!$J$36-2011)</f>
        <v>920050.28279360395</v>
      </c>
      <c r="K477" s="1" t="str">
        <f>IF(J477&gt;Dashboard!$I$26,"Metro",IF(J477&gt;Dashboard!$H$26,IF(J477&lt;=Dashboard!$I$26,"TIER 1","TIER 6"),IF(J477&gt;Dashboard!$H$27,IF(J477&lt;=Dashboard!$I$27,"TIER 2","TIER 6"),IF(J477&gt;Dashboard!$H$28,IF(J477&lt;=Dashboard!$I$28,"TIER 3","TIER 6"),IF(J477&gt;Dashboard!$H$29,IF(J477&lt;=Dashboard!$I$29,"TIER 4","TIER 6"),IF(J477&gt;Dashboard!$H$30,IF(J477&lt;=Dashboard!$I$30,"TIER 5","TIER 6"),IF(J477&gt;Dashboard!$H$31,IF(J477&lt;=Dashboard!$I$31,"TIER 6","TIER 6"),"TIER 6")))))))</f>
        <v>TIER 2</v>
      </c>
      <c r="L477" s="14">
        <f>$J477*Dashboard!$J$37</f>
        <v>46002.514139680199</v>
      </c>
      <c r="M477" s="14">
        <f>$J477*Dashboard!$J$38</f>
        <v>69923.821492313902</v>
      </c>
      <c r="N477" s="14">
        <f>$J477*Dashboard!$J$39</f>
        <v>276015.08483808115</v>
      </c>
      <c r="O477" s="14">
        <f>$J477*Dashboard!$J$40</f>
        <v>528108.86232352874</v>
      </c>
      <c r="P477" s="14">
        <f>H477*(1+Dashboard!$L$19)^(Dashboard!$K$36-2019)</f>
        <v>138423.67109833891</v>
      </c>
      <c r="Q477" s="14">
        <f>I477*(1+Dashboard!$L$20)^(Dashboard!$K$36-2019)</f>
        <v>792962.39869272255</v>
      </c>
      <c r="R477" s="14">
        <f>J477*(1+Dashboard!$L$18)^(Dashboard!$K$36-2019)</f>
        <v>966982.09381342481</v>
      </c>
      <c r="S477" s="1" t="str">
        <f>IF(R477&gt;Dashboard!$K$26,"Metro",IF(R477&gt;Dashboard!$J$26,IF(R477&lt;=Dashboard!$K$26,"TIER 1","TIER 6"),IF(R477&gt;Dashboard!$J$27,IF(R477&lt;=Dashboard!$K$27,"TIER 2","TIER 6"),IF(R477&gt;Dashboard!$J$28,IF(R477&lt;=Dashboard!$K$28,"TIER 3","TIER 6"),IF(R477&gt;Dashboard!$J$29,IF(R477&lt;=Dashboard!$K$29,"TIER 4","TIER 6"),IF(R477&gt;Dashboard!$J$30,IF(R477&lt;=Dashboard!$K$30,"TIER 5","TIER 6"),IF(R477&gt;Dashboard!$J$31,IF(R477&lt;=Dashboard!$K$31,"TIER 6","TIER 6"),"TIER 6")))))))</f>
        <v>TIER 2</v>
      </c>
      <c r="T477" s="14">
        <f>$R477*Dashboard!$K$37</f>
        <v>96698.209381342487</v>
      </c>
      <c r="U477" s="14">
        <f>$R477*Dashboard!$K$38</f>
        <v>145047.31407201372</v>
      </c>
      <c r="V477" s="14">
        <f>$R477*Dashboard!$K$39</f>
        <v>241745.5234533562</v>
      </c>
      <c r="W477" s="14">
        <f>$R477*Dashboard!$K$40</f>
        <v>483491.04690671241</v>
      </c>
    </row>
    <row r="478" spans="3:23" x14ac:dyDescent="0.55000000000000004">
      <c r="C478" s="1" t="s">
        <v>443</v>
      </c>
      <c r="D478" s="1" t="s">
        <v>446</v>
      </c>
      <c r="E478" s="14">
        <v>153684</v>
      </c>
      <c r="F478" s="14">
        <v>691387</v>
      </c>
      <c r="G478" s="14">
        <v>845071</v>
      </c>
      <c r="H478" s="14">
        <f>E478*(1+Dashboard!$K$19)^(Dashboard!$J$36-2011)</f>
        <v>180065.30030995217</v>
      </c>
      <c r="I478" s="14">
        <f>F478*(1+Dashboard!$K$20)^(Dashboard!$J$36-2011)</f>
        <v>720903.06722892076</v>
      </c>
      <c r="J478" s="14">
        <f>G478*(1+Dashboard!$K$18)^(Dashboard!$J$36-2011)</f>
        <v>915090.7990818274</v>
      </c>
      <c r="K478" s="1" t="str">
        <f>IF(J478&gt;Dashboard!$I$26,"Metro",IF(J478&gt;Dashboard!$H$26,IF(J478&lt;=Dashboard!$I$26,"TIER 1","TIER 6"),IF(J478&gt;Dashboard!$H$27,IF(J478&lt;=Dashboard!$I$27,"TIER 2","TIER 6"),IF(J478&gt;Dashboard!$H$28,IF(J478&lt;=Dashboard!$I$28,"TIER 3","TIER 6"),IF(J478&gt;Dashboard!$H$29,IF(J478&lt;=Dashboard!$I$29,"TIER 4","TIER 6"),IF(J478&gt;Dashboard!$H$30,IF(J478&lt;=Dashboard!$I$30,"TIER 5","TIER 6"),IF(J478&gt;Dashboard!$H$31,IF(J478&lt;=Dashboard!$I$31,"TIER 6","TIER 6"),"TIER 6")))))))</f>
        <v>TIER 2</v>
      </c>
      <c r="L478" s="14">
        <f>$J478*Dashboard!$J$37</f>
        <v>45754.539954091371</v>
      </c>
      <c r="M478" s="14">
        <f>$J478*Dashboard!$J$38</f>
        <v>69546.900730218884</v>
      </c>
      <c r="N478" s="14">
        <f>$J478*Dashboard!$J$39</f>
        <v>274527.23972454818</v>
      </c>
      <c r="O478" s="14">
        <f>$J478*Dashboard!$J$40</f>
        <v>525262.11867296894</v>
      </c>
      <c r="P478" s="14">
        <f>H478*(1+Dashboard!$L$19)^(Dashboard!$K$36-2019)</f>
        <v>198806.64139466122</v>
      </c>
      <c r="Q478" s="14">
        <f>I478*(1+Dashboard!$L$20)^(Dashboard!$K$36-2019)</f>
        <v>738231.44832990912</v>
      </c>
      <c r="R478" s="14">
        <f>J478*(1+Dashboard!$L$18)^(Dashboard!$K$36-2019)</f>
        <v>961769.62658904039</v>
      </c>
      <c r="S478" s="1" t="str">
        <f>IF(R478&gt;Dashboard!$K$26,"Metro",IF(R478&gt;Dashboard!$J$26,IF(R478&lt;=Dashboard!$K$26,"TIER 1","TIER 6"),IF(R478&gt;Dashboard!$J$27,IF(R478&lt;=Dashboard!$K$27,"TIER 2","TIER 6"),IF(R478&gt;Dashboard!$J$28,IF(R478&lt;=Dashboard!$K$28,"TIER 3","TIER 6"),IF(R478&gt;Dashboard!$J$29,IF(R478&lt;=Dashboard!$K$29,"TIER 4","TIER 6"),IF(R478&gt;Dashboard!$J$30,IF(R478&lt;=Dashboard!$K$30,"TIER 5","TIER 6"),IF(R478&gt;Dashboard!$J$31,IF(R478&lt;=Dashboard!$K$31,"TIER 6","TIER 6"),"TIER 6")))))))</f>
        <v>TIER 2</v>
      </c>
      <c r="T478" s="14">
        <f>$R478*Dashboard!$K$37</f>
        <v>96176.962658904042</v>
      </c>
      <c r="U478" s="14">
        <f>$R478*Dashboard!$K$38</f>
        <v>144265.44398835604</v>
      </c>
      <c r="V478" s="14">
        <f>$R478*Dashboard!$K$39</f>
        <v>240442.4066472601</v>
      </c>
      <c r="W478" s="14">
        <f>$R478*Dashboard!$K$40</f>
        <v>480884.81329452019</v>
      </c>
    </row>
    <row r="479" spans="3:23" x14ac:dyDescent="0.55000000000000004">
      <c r="C479" s="1" t="s">
        <v>269</v>
      </c>
      <c r="D479" s="1" t="s">
        <v>293</v>
      </c>
      <c r="E479" s="14">
        <v>37574</v>
      </c>
      <c r="F479" s="14">
        <v>794094</v>
      </c>
      <c r="G479" s="14">
        <v>831668</v>
      </c>
      <c r="H479" s="14">
        <f>E479*(1+Dashboard!$K$19)^(Dashboard!$J$36-2011)</f>
        <v>44023.929581779128</v>
      </c>
      <c r="I479" s="14">
        <f>F479*(1+Dashboard!$K$20)^(Dashboard!$J$36-2011)</f>
        <v>827994.74139386858</v>
      </c>
      <c r="J479" s="14">
        <f>G479*(1+Dashboard!$K$18)^(Dashboard!$J$36-2011)</f>
        <v>900577.27065629419</v>
      </c>
      <c r="K479" s="1" t="str">
        <f>IF(J479&gt;Dashboard!$I$26,"Metro",IF(J479&gt;Dashboard!$H$26,IF(J479&lt;=Dashboard!$I$26,"TIER 1","TIER 6"),IF(J479&gt;Dashboard!$H$27,IF(J479&lt;=Dashboard!$I$27,"TIER 2","TIER 6"),IF(J479&gt;Dashboard!$H$28,IF(J479&lt;=Dashboard!$I$28,"TIER 3","TIER 6"),IF(J479&gt;Dashboard!$H$29,IF(J479&lt;=Dashboard!$I$29,"TIER 4","TIER 6"),IF(J479&gt;Dashboard!$H$30,IF(J479&lt;=Dashboard!$I$30,"TIER 5","TIER 6"),IF(J479&gt;Dashboard!$H$31,IF(J479&lt;=Dashboard!$I$31,"TIER 6","TIER 6"),"TIER 6")))))))</f>
        <v>TIER 2</v>
      </c>
      <c r="L479" s="14">
        <f>$J479*Dashboard!$J$37</f>
        <v>45028.863532814714</v>
      </c>
      <c r="M479" s="14">
        <f>$J479*Dashboard!$J$38</f>
        <v>68443.872569878353</v>
      </c>
      <c r="N479" s="14">
        <f>$J479*Dashboard!$J$39</f>
        <v>270173.18119688827</v>
      </c>
      <c r="O479" s="14">
        <f>$J479*Dashboard!$J$40</f>
        <v>516931.35335671291</v>
      </c>
      <c r="P479" s="14">
        <f>H479*(1+Dashboard!$L$19)^(Dashboard!$K$36-2019)</f>
        <v>48605.975532670942</v>
      </c>
      <c r="Q479" s="14">
        <f>I479*(1+Dashboard!$L$20)^(Dashboard!$K$36-2019)</f>
        <v>847897.29012852546</v>
      </c>
      <c r="R479" s="14">
        <f>J479*(1+Dashboard!$L$18)^(Dashboard!$K$36-2019)</f>
        <v>946515.762351393</v>
      </c>
      <c r="S479" s="1" t="str">
        <f>IF(R479&gt;Dashboard!$K$26,"Metro",IF(R479&gt;Dashboard!$J$26,IF(R479&lt;=Dashboard!$K$26,"TIER 1","TIER 6"),IF(R479&gt;Dashboard!$J$27,IF(R479&lt;=Dashboard!$K$27,"TIER 2","TIER 6"),IF(R479&gt;Dashboard!$J$28,IF(R479&lt;=Dashboard!$K$28,"TIER 3","TIER 6"),IF(R479&gt;Dashboard!$J$29,IF(R479&lt;=Dashboard!$K$29,"TIER 4","TIER 6"),IF(R479&gt;Dashboard!$J$30,IF(R479&lt;=Dashboard!$K$30,"TIER 5","TIER 6"),IF(R479&gt;Dashboard!$J$31,IF(R479&lt;=Dashboard!$K$31,"TIER 6","TIER 6"),"TIER 6")))))))</f>
        <v>TIER 2</v>
      </c>
      <c r="T479" s="14">
        <f>$R479*Dashboard!$K$37</f>
        <v>94651.576235139306</v>
      </c>
      <c r="U479" s="14">
        <f>$R479*Dashboard!$K$38</f>
        <v>141977.36435270894</v>
      </c>
      <c r="V479" s="14">
        <f>$R479*Dashboard!$K$39</f>
        <v>236628.94058784825</v>
      </c>
      <c r="W479" s="14">
        <f>$R479*Dashboard!$K$40</f>
        <v>473257.8811756965</v>
      </c>
    </row>
    <row r="480" spans="3:23" x14ac:dyDescent="0.55000000000000004">
      <c r="C480" s="1" t="s">
        <v>443</v>
      </c>
      <c r="D480" s="1" t="s">
        <v>459</v>
      </c>
      <c r="E480" s="14">
        <v>245230</v>
      </c>
      <c r="F480" s="14">
        <v>580837</v>
      </c>
      <c r="G480" s="14">
        <v>826067</v>
      </c>
      <c r="H480" s="14">
        <f>E480*(1+Dashboard!$K$19)^(Dashboard!$J$36-2011)</f>
        <v>287326.03000318556</v>
      </c>
      <c r="I480" s="14">
        <f>F480*(1+Dashboard!$K$20)^(Dashboard!$J$36-2011)</f>
        <v>605633.56681575533</v>
      </c>
      <c r="J480" s="14">
        <f>G480*(1+Dashboard!$K$18)^(Dashboard!$J$36-2011)</f>
        <v>894512.19024807133</v>
      </c>
      <c r="K480" s="1" t="str">
        <f>IF(J480&gt;Dashboard!$I$26,"Metro",IF(J480&gt;Dashboard!$H$26,IF(J480&lt;=Dashboard!$I$26,"TIER 1","TIER 6"),IF(J480&gt;Dashboard!$H$27,IF(J480&lt;=Dashboard!$I$27,"TIER 2","TIER 6"),IF(J480&gt;Dashboard!$H$28,IF(J480&lt;=Dashboard!$I$28,"TIER 3","TIER 6"),IF(J480&gt;Dashboard!$H$29,IF(J480&lt;=Dashboard!$I$29,"TIER 4","TIER 6"),IF(J480&gt;Dashboard!$H$30,IF(J480&lt;=Dashboard!$I$30,"TIER 5","TIER 6"),IF(J480&gt;Dashboard!$H$31,IF(J480&lt;=Dashboard!$I$31,"TIER 6","TIER 6"),"TIER 6")))))))</f>
        <v>TIER 2</v>
      </c>
      <c r="L480" s="14">
        <f>$J480*Dashboard!$J$37</f>
        <v>44725.609512403571</v>
      </c>
      <c r="M480" s="14">
        <f>$J480*Dashboard!$J$38</f>
        <v>67982.926458853413</v>
      </c>
      <c r="N480" s="14">
        <f>$J480*Dashboard!$J$39</f>
        <v>268353.65707442141</v>
      </c>
      <c r="O480" s="14">
        <f>$J480*Dashboard!$J$40</f>
        <v>513449.99720239302</v>
      </c>
      <c r="P480" s="14">
        <f>H480*(1+Dashboard!$L$19)^(Dashboard!$K$36-2019)</f>
        <v>317231.15398618439</v>
      </c>
      <c r="Q480" s="14">
        <f>I480*(1+Dashboard!$L$20)^(Dashboard!$K$36-2019)</f>
        <v>620191.20948701573</v>
      </c>
      <c r="R480" s="14">
        <f>J480*(1+Dashboard!$L$18)^(Dashboard!$K$36-2019)</f>
        <v>940141.30188768613</v>
      </c>
      <c r="S480" s="1" t="str">
        <f>IF(R480&gt;Dashboard!$K$26,"Metro",IF(R480&gt;Dashboard!$J$26,IF(R480&lt;=Dashboard!$K$26,"TIER 1","TIER 6"),IF(R480&gt;Dashboard!$J$27,IF(R480&lt;=Dashboard!$K$27,"TIER 2","TIER 6"),IF(R480&gt;Dashboard!$J$28,IF(R480&lt;=Dashboard!$K$28,"TIER 3","TIER 6"),IF(R480&gt;Dashboard!$J$29,IF(R480&lt;=Dashboard!$K$29,"TIER 4","TIER 6"),IF(R480&gt;Dashboard!$J$30,IF(R480&lt;=Dashboard!$K$30,"TIER 5","TIER 6"),IF(R480&gt;Dashboard!$J$31,IF(R480&lt;=Dashboard!$K$31,"TIER 6","TIER 6"),"TIER 6")))))))</f>
        <v>TIER 2</v>
      </c>
      <c r="T480" s="14">
        <f>$R480*Dashboard!$K$37</f>
        <v>94014.130188768613</v>
      </c>
      <c r="U480" s="14">
        <f>$R480*Dashboard!$K$38</f>
        <v>141021.19528315292</v>
      </c>
      <c r="V480" s="14">
        <f>$R480*Dashboard!$K$39</f>
        <v>235035.32547192153</v>
      </c>
      <c r="W480" s="14">
        <f>$R480*Dashboard!$K$40</f>
        <v>470070.65094384307</v>
      </c>
    </row>
    <row r="481" spans="3:23" x14ac:dyDescent="0.55000000000000004">
      <c r="C481" s="1" t="s">
        <v>490</v>
      </c>
      <c r="D481" s="1" t="s">
        <v>492</v>
      </c>
      <c r="E481" s="14">
        <v>366481</v>
      </c>
      <c r="F481" s="14">
        <v>459441</v>
      </c>
      <c r="G481" s="14">
        <v>825922</v>
      </c>
      <c r="H481" s="14">
        <f>E481*(1+Dashboard!$K$19)^(Dashboard!$J$36-2011)</f>
        <v>429390.90160909126</v>
      </c>
      <c r="I481" s="14">
        <f>F481*(1+Dashboard!$K$20)^(Dashboard!$J$36-2011)</f>
        <v>479055.03879986546</v>
      </c>
      <c r="J481" s="14">
        <f>G481*(1+Dashboard!$K$18)^(Dashboard!$J$36-2011)</f>
        <v>894355.17602575524</v>
      </c>
      <c r="K481" s="1" t="str">
        <f>IF(J481&gt;Dashboard!$I$26,"Metro",IF(J481&gt;Dashboard!$H$26,IF(J481&lt;=Dashboard!$I$26,"TIER 1","TIER 6"),IF(J481&gt;Dashboard!$H$27,IF(J481&lt;=Dashboard!$I$27,"TIER 2","TIER 6"),IF(J481&gt;Dashboard!$H$28,IF(J481&lt;=Dashboard!$I$28,"TIER 3","TIER 6"),IF(J481&gt;Dashboard!$H$29,IF(J481&lt;=Dashboard!$I$29,"TIER 4","TIER 6"),IF(J481&gt;Dashboard!$H$30,IF(J481&lt;=Dashboard!$I$30,"TIER 5","TIER 6"),IF(J481&gt;Dashboard!$H$31,IF(J481&lt;=Dashboard!$I$31,"TIER 6","TIER 6"),"TIER 6")))))))</f>
        <v>TIER 2</v>
      </c>
      <c r="L481" s="14">
        <f>$J481*Dashboard!$J$37</f>
        <v>44717.758801287768</v>
      </c>
      <c r="M481" s="14">
        <f>$J481*Dashboard!$J$38</f>
        <v>67970.993377957391</v>
      </c>
      <c r="N481" s="14">
        <f>$J481*Dashboard!$J$39</f>
        <v>268306.55280772655</v>
      </c>
      <c r="O481" s="14">
        <f>$J481*Dashboard!$J$40</f>
        <v>513359.87103878357</v>
      </c>
      <c r="P481" s="14">
        <f>H481*(1+Dashboard!$L$19)^(Dashboard!$K$36-2019)</f>
        <v>474082.25153533765</v>
      </c>
      <c r="Q481" s="14">
        <f>I481*(1+Dashboard!$L$20)^(Dashboard!$K$36-2019)</f>
        <v>490570.10741038196</v>
      </c>
      <c r="R481" s="14">
        <f>J481*(1+Dashboard!$L$18)^(Dashboard!$K$36-2019)</f>
        <v>939976.27836202329</v>
      </c>
      <c r="S481" s="1" t="str">
        <f>IF(R481&gt;Dashboard!$K$26,"Metro",IF(R481&gt;Dashboard!$J$26,IF(R481&lt;=Dashboard!$K$26,"TIER 1","TIER 6"),IF(R481&gt;Dashboard!$J$27,IF(R481&lt;=Dashboard!$K$27,"TIER 2","TIER 6"),IF(R481&gt;Dashboard!$J$28,IF(R481&lt;=Dashboard!$K$28,"TIER 3","TIER 6"),IF(R481&gt;Dashboard!$J$29,IF(R481&lt;=Dashboard!$K$29,"TIER 4","TIER 6"),IF(R481&gt;Dashboard!$J$30,IF(R481&lt;=Dashboard!$K$30,"TIER 5","TIER 6"),IF(R481&gt;Dashboard!$J$31,IF(R481&lt;=Dashboard!$K$31,"TIER 6","TIER 6"),"TIER 6")))))))</f>
        <v>TIER 2</v>
      </c>
      <c r="T481" s="14">
        <f>$R481*Dashboard!$K$37</f>
        <v>93997.627836202329</v>
      </c>
      <c r="U481" s="14">
        <f>$R481*Dashboard!$K$38</f>
        <v>140996.44175430349</v>
      </c>
      <c r="V481" s="14">
        <f>$R481*Dashboard!$K$39</f>
        <v>234994.06959050582</v>
      </c>
      <c r="W481" s="14">
        <f>$R481*Dashboard!$K$40</f>
        <v>469988.13918101165</v>
      </c>
    </row>
    <row r="482" spans="3:23" x14ac:dyDescent="0.55000000000000004">
      <c r="C482" s="1" t="s">
        <v>320</v>
      </c>
      <c r="D482" s="1" t="s">
        <v>326</v>
      </c>
      <c r="E482" s="14">
        <v>87395</v>
      </c>
      <c r="F482" s="14">
        <v>735131</v>
      </c>
      <c r="G482" s="14">
        <v>822526</v>
      </c>
      <c r="H482" s="14">
        <f>E482*(1+Dashboard!$K$19)^(Dashboard!$J$36-2011)</f>
        <v>102397.17160269299</v>
      </c>
      <c r="I482" s="14">
        <f>F482*(1+Dashboard!$K$20)^(Dashboard!$J$36-2011)</f>
        <v>766514.54643356579</v>
      </c>
      <c r="J482" s="14">
        <f>G482*(1+Dashboard!$K$18)^(Dashboard!$J$36-2011)</f>
        <v>890677.79465344234</v>
      </c>
      <c r="K482" s="1" t="str">
        <f>IF(J482&gt;Dashboard!$I$26,"Metro",IF(J482&gt;Dashboard!$H$26,IF(J482&lt;=Dashboard!$I$26,"TIER 1","TIER 6"),IF(J482&gt;Dashboard!$H$27,IF(J482&lt;=Dashboard!$I$27,"TIER 2","TIER 6"),IF(J482&gt;Dashboard!$H$28,IF(J482&lt;=Dashboard!$I$28,"TIER 3","TIER 6"),IF(J482&gt;Dashboard!$H$29,IF(J482&lt;=Dashboard!$I$29,"TIER 4","TIER 6"),IF(J482&gt;Dashboard!$H$30,IF(J482&lt;=Dashboard!$I$30,"TIER 5","TIER 6"),IF(J482&gt;Dashboard!$H$31,IF(J482&lt;=Dashboard!$I$31,"TIER 6","TIER 6"),"TIER 6")))))))</f>
        <v>TIER 2</v>
      </c>
      <c r="L482" s="14">
        <f>$J482*Dashboard!$J$37</f>
        <v>44533.88973267212</v>
      </c>
      <c r="M482" s="14">
        <f>$J482*Dashboard!$J$38</f>
        <v>67691.512393661615</v>
      </c>
      <c r="N482" s="14">
        <f>$J482*Dashboard!$J$39</f>
        <v>267203.33839603269</v>
      </c>
      <c r="O482" s="14">
        <f>$J482*Dashboard!$J$40</f>
        <v>511249.05413107597</v>
      </c>
      <c r="P482" s="14">
        <f>H482*(1+Dashboard!$L$19)^(Dashboard!$K$36-2019)</f>
        <v>113054.75146850951</v>
      </c>
      <c r="Q482" s="14">
        <f>I482*(1+Dashboard!$L$20)^(Dashboard!$K$36-2019)</f>
        <v>784939.29281605582</v>
      </c>
      <c r="R482" s="14">
        <f>J482*(1+Dashboard!$L$18)^(Dashboard!$K$36-2019)</f>
        <v>936111.31358167192</v>
      </c>
      <c r="S482" s="1" t="str">
        <f>IF(R482&gt;Dashboard!$K$26,"Metro",IF(R482&gt;Dashboard!$J$26,IF(R482&lt;=Dashboard!$K$26,"TIER 1","TIER 6"),IF(R482&gt;Dashboard!$J$27,IF(R482&lt;=Dashboard!$K$27,"TIER 2","TIER 6"),IF(R482&gt;Dashboard!$J$28,IF(R482&lt;=Dashboard!$K$28,"TIER 3","TIER 6"),IF(R482&gt;Dashboard!$J$29,IF(R482&lt;=Dashboard!$K$29,"TIER 4","TIER 6"),IF(R482&gt;Dashboard!$J$30,IF(R482&lt;=Dashboard!$K$30,"TIER 5","TIER 6"),IF(R482&gt;Dashboard!$J$31,IF(R482&lt;=Dashboard!$K$31,"TIER 6","TIER 6"),"TIER 6")))))))</f>
        <v>TIER 2</v>
      </c>
      <c r="T482" s="14">
        <f>$R482*Dashboard!$K$37</f>
        <v>93611.1313581672</v>
      </c>
      <c r="U482" s="14">
        <f>$R482*Dashboard!$K$38</f>
        <v>140416.69703725079</v>
      </c>
      <c r="V482" s="14">
        <f>$R482*Dashboard!$K$39</f>
        <v>234027.82839541798</v>
      </c>
      <c r="W482" s="14">
        <f>$R482*Dashboard!$K$40</f>
        <v>468055.65679083596</v>
      </c>
    </row>
    <row r="483" spans="3:23" x14ac:dyDescent="0.55000000000000004">
      <c r="C483" s="1" t="s">
        <v>338</v>
      </c>
      <c r="D483" s="1" t="s">
        <v>339</v>
      </c>
      <c r="E483" s="14">
        <v>493081</v>
      </c>
      <c r="F483" s="14">
        <v>324927</v>
      </c>
      <c r="G483" s="14">
        <v>818008</v>
      </c>
      <c r="H483" s="14">
        <f>E483*(1+Dashboard!$K$19)^(Dashboard!$J$36-2011)</f>
        <v>577722.97924397804</v>
      </c>
      <c r="I483" s="14">
        <f>F483*(1+Dashboard!$K$20)^(Dashboard!$J$36-2011)</f>
        <v>338798.48901626951</v>
      </c>
      <c r="J483" s="14">
        <f>G483*(1+Dashboard!$K$18)^(Dashboard!$J$36-2011)</f>
        <v>885785.44805741461</v>
      </c>
      <c r="K483" s="1" t="str">
        <f>IF(J483&gt;Dashboard!$I$26,"Metro",IF(J483&gt;Dashboard!$H$26,IF(J483&lt;=Dashboard!$I$26,"TIER 1","TIER 6"),IF(J483&gt;Dashboard!$H$27,IF(J483&lt;=Dashboard!$I$27,"TIER 2","TIER 6"),IF(J483&gt;Dashboard!$H$28,IF(J483&lt;=Dashboard!$I$28,"TIER 3","TIER 6"),IF(J483&gt;Dashboard!$H$29,IF(J483&lt;=Dashboard!$I$29,"TIER 4","TIER 6"),IF(J483&gt;Dashboard!$H$30,IF(J483&lt;=Dashboard!$I$30,"TIER 5","TIER 6"),IF(J483&gt;Dashboard!$H$31,IF(J483&lt;=Dashboard!$I$31,"TIER 6","TIER 6"),"TIER 6")))))))</f>
        <v>TIER 2</v>
      </c>
      <c r="L483" s="14">
        <f>$J483*Dashboard!$J$37</f>
        <v>44289.272402870731</v>
      </c>
      <c r="M483" s="14">
        <f>$J483*Dashboard!$J$38</f>
        <v>67319.694052363513</v>
      </c>
      <c r="N483" s="14">
        <f>$J483*Dashboard!$J$39</f>
        <v>265735.63441722438</v>
      </c>
      <c r="O483" s="14">
        <f>$J483*Dashboard!$J$40</f>
        <v>508440.84718495607</v>
      </c>
      <c r="P483" s="14">
        <f>H483*(1+Dashboard!$L$19)^(Dashboard!$K$36-2019)</f>
        <v>637852.85095078824</v>
      </c>
      <c r="Q483" s="14">
        <f>I483*(1+Dashboard!$L$20)^(Dashboard!$K$36-2019)</f>
        <v>346942.20431031007</v>
      </c>
      <c r="R483" s="14">
        <f>J483*(1+Dashboard!$L$18)^(Dashboard!$K$36-2019)</f>
        <v>930969.40814067423</v>
      </c>
      <c r="S483" s="1" t="str">
        <f>IF(R483&gt;Dashboard!$K$26,"Metro",IF(R483&gt;Dashboard!$J$26,IF(R483&lt;=Dashboard!$K$26,"TIER 1","TIER 6"),IF(R483&gt;Dashboard!$J$27,IF(R483&lt;=Dashboard!$K$27,"TIER 2","TIER 6"),IF(R483&gt;Dashboard!$J$28,IF(R483&lt;=Dashboard!$K$28,"TIER 3","TIER 6"),IF(R483&gt;Dashboard!$J$29,IF(R483&lt;=Dashboard!$K$29,"TIER 4","TIER 6"),IF(R483&gt;Dashboard!$J$30,IF(R483&lt;=Dashboard!$K$30,"TIER 5","TIER 6"),IF(R483&gt;Dashboard!$J$31,IF(R483&lt;=Dashboard!$K$31,"TIER 6","TIER 6"),"TIER 6")))))))</f>
        <v>TIER 2</v>
      </c>
      <c r="T483" s="14">
        <f>$R483*Dashboard!$K$37</f>
        <v>93096.940814067435</v>
      </c>
      <c r="U483" s="14">
        <f>$R483*Dashboard!$K$38</f>
        <v>139645.41122110112</v>
      </c>
      <c r="V483" s="14">
        <f>$R483*Dashboard!$K$39</f>
        <v>232742.35203516856</v>
      </c>
      <c r="W483" s="14">
        <f>$R483*Dashboard!$K$40</f>
        <v>465484.70407033712</v>
      </c>
    </row>
    <row r="484" spans="3:23" x14ac:dyDescent="0.55000000000000004">
      <c r="C484" s="1" t="s">
        <v>432</v>
      </c>
      <c r="D484" s="1" t="s">
        <v>440</v>
      </c>
      <c r="E484" s="14">
        <v>31580</v>
      </c>
      <c r="F484" s="14">
        <v>785840</v>
      </c>
      <c r="G484" s="14">
        <v>817420</v>
      </c>
      <c r="H484" s="14">
        <f>E484*(1+Dashboard!$K$19)^(Dashboard!$J$36-2011)</f>
        <v>37001.003252051545</v>
      </c>
      <c r="I484" s="14">
        <f>F484*(1+Dashboard!$K$20)^(Dashboard!$J$36-2011)</f>
        <v>819388.36910612299</v>
      </c>
      <c r="J484" s="14">
        <f>G484*(1+Dashboard!$K$18)^(Dashboard!$J$36-2011)</f>
        <v>885148.72831450531</v>
      </c>
      <c r="K484" s="1" t="str">
        <f>IF(J484&gt;Dashboard!$I$26,"Metro",IF(J484&gt;Dashboard!$H$26,IF(J484&lt;=Dashboard!$I$26,"TIER 1","TIER 6"),IF(J484&gt;Dashboard!$H$27,IF(J484&lt;=Dashboard!$I$27,"TIER 2","TIER 6"),IF(J484&gt;Dashboard!$H$28,IF(J484&lt;=Dashboard!$I$28,"TIER 3","TIER 6"),IF(J484&gt;Dashboard!$H$29,IF(J484&lt;=Dashboard!$I$29,"TIER 4","TIER 6"),IF(J484&gt;Dashboard!$H$30,IF(J484&lt;=Dashboard!$I$30,"TIER 5","TIER 6"),IF(J484&gt;Dashboard!$H$31,IF(J484&lt;=Dashboard!$I$31,"TIER 6","TIER 6"),"TIER 6")))))))</f>
        <v>TIER 2</v>
      </c>
      <c r="L484" s="14">
        <f>$J484*Dashboard!$J$37</f>
        <v>44257.436415725271</v>
      </c>
      <c r="M484" s="14">
        <f>$J484*Dashboard!$J$38</f>
        <v>67271.303351902403</v>
      </c>
      <c r="N484" s="14">
        <f>$J484*Dashboard!$J$39</f>
        <v>265544.61849435157</v>
      </c>
      <c r="O484" s="14">
        <f>$J484*Dashboard!$J$40</f>
        <v>508075.37005252612</v>
      </c>
      <c r="P484" s="14">
        <f>H484*(1+Dashboard!$L$19)^(Dashboard!$K$36-2019)</f>
        <v>40852.09738973088</v>
      </c>
      <c r="Q484" s="14">
        <f>I484*(1+Dashboard!$L$20)^(Dashboard!$K$36-2019)</f>
        <v>839084.04606331291</v>
      </c>
      <c r="R484" s="14">
        <f>J484*(1+Dashboard!$L$18)^(Dashboard!$K$36-2019)</f>
        <v>930300.20929177944</v>
      </c>
      <c r="S484" s="1" t="str">
        <f>IF(R484&gt;Dashboard!$K$26,"Metro",IF(R484&gt;Dashboard!$J$26,IF(R484&lt;=Dashboard!$K$26,"TIER 1","TIER 6"),IF(R484&gt;Dashboard!$J$27,IF(R484&lt;=Dashboard!$K$27,"TIER 2","TIER 6"),IF(R484&gt;Dashboard!$J$28,IF(R484&lt;=Dashboard!$K$28,"TIER 3","TIER 6"),IF(R484&gt;Dashboard!$J$29,IF(R484&lt;=Dashboard!$K$29,"TIER 4","TIER 6"),IF(R484&gt;Dashboard!$J$30,IF(R484&lt;=Dashboard!$K$30,"TIER 5","TIER 6"),IF(R484&gt;Dashboard!$J$31,IF(R484&lt;=Dashboard!$K$31,"TIER 6","TIER 6"),"TIER 6")))))))</f>
        <v>TIER 2</v>
      </c>
      <c r="T484" s="14">
        <f>$R484*Dashboard!$K$37</f>
        <v>93030.020929177947</v>
      </c>
      <c r="U484" s="14">
        <f>$R484*Dashboard!$K$38</f>
        <v>139545.0313937669</v>
      </c>
      <c r="V484" s="14">
        <f>$R484*Dashboard!$K$39</f>
        <v>232575.05232294486</v>
      </c>
      <c r="W484" s="14">
        <f>$R484*Dashboard!$K$40</f>
        <v>465150.10464588972</v>
      </c>
    </row>
    <row r="485" spans="3:23" x14ac:dyDescent="0.55000000000000004">
      <c r="C485" s="1" t="s">
        <v>559</v>
      </c>
      <c r="D485" s="1" t="s">
        <v>564</v>
      </c>
      <c r="E485" s="14">
        <v>282462</v>
      </c>
      <c r="F485" s="14">
        <v>532706</v>
      </c>
      <c r="G485" s="14">
        <v>815168</v>
      </c>
      <c r="H485" s="14">
        <f>E485*(1+Dashboard!$K$19)^(Dashboard!$J$36-2011)</f>
        <v>330949.25207666191</v>
      </c>
      <c r="I485" s="14">
        <f>F485*(1+Dashboard!$K$20)^(Dashboard!$J$36-2011)</f>
        <v>555447.80178286473</v>
      </c>
      <c r="J485" s="14">
        <f>G485*(1+Dashboard!$K$18)^(Dashboard!$J$36-2011)</f>
        <v>882710.13501343096</v>
      </c>
      <c r="K485" s="1" t="str">
        <f>IF(J485&gt;Dashboard!$I$26,"Metro",IF(J485&gt;Dashboard!$H$26,IF(J485&lt;=Dashboard!$I$26,"TIER 1","TIER 6"),IF(J485&gt;Dashboard!$H$27,IF(J485&lt;=Dashboard!$I$27,"TIER 2","TIER 6"),IF(J485&gt;Dashboard!$H$28,IF(J485&lt;=Dashboard!$I$28,"TIER 3","TIER 6"),IF(J485&gt;Dashboard!$H$29,IF(J485&lt;=Dashboard!$I$29,"TIER 4","TIER 6"),IF(J485&gt;Dashboard!$H$30,IF(J485&lt;=Dashboard!$I$30,"TIER 5","TIER 6"),IF(J485&gt;Dashboard!$H$31,IF(J485&lt;=Dashboard!$I$31,"TIER 6","TIER 6"),"TIER 6")))))))</f>
        <v>TIER 2</v>
      </c>
      <c r="L485" s="14">
        <f>$J485*Dashboard!$J$37</f>
        <v>44135.50675067155</v>
      </c>
      <c r="M485" s="14">
        <f>$J485*Dashboard!$J$38</f>
        <v>67085.970261020746</v>
      </c>
      <c r="N485" s="14">
        <f>$J485*Dashboard!$J$39</f>
        <v>264813.04050402925</v>
      </c>
      <c r="O485" s="14">
        <f>$J485*Dashboard!$J$40</f>
        <v>506675.61749770941</v>
      </c>
      <c r="P485" s="14">
        <f>H485*(1+Dashboard!$L$19)^(Dashboard!$K$36-2019)</f>
        <v>365394.71605124016</v>
      </c>
      <c r="Q485" s="14">
        <f>I485*(1+Dashboard!$L$20)^(Dashboard!$K$36-2019)</f>
        <v>568799.12684796297</v>
      </c>
      <c r="R485" s="14">
        <f>J485*(1+Dashboard!$L$18)^(Dashboard!$K$36-2019)</f>
        <v>927737.22322424373</v>
      </c>
      <c r="S485" s="1" t="str">
        <f>IF(R485&gt;Dashboard!$K$26,"Metro",IF(R485&gt;Dashboard!$J$26,IF(R485&lt;=Dashboard!$K$26,"TIER 1","TIER 6"),IF(R485&gt;Dashboard!$J$27,IF(R485&lt;=Dashboard!$K$27,"TIER 2","TIER 6"),IF(R485&gt;Dashboard!$J$28,IF(R485&lt;=Dashboard!$K$28,"TIER 3","TIER 6"),IF(R485&gt;Dashboard!$J$29,IF(R485&lt;=Dashboard!$K$29,"TIER 4","TIER 6"),IF(R485&gt;Dashboard!$J$30,IF(R485&lt;=Dashboard!$K$30,"TIER 5","TIER 6"),IF(R485&gt;Dashboard!$J$31,IF(R485&lt;=Dashboard!$K$31,"TIER 6","TIER 6"),"TIER 6")))))))</f>
        <v>TIER 2</v>
      </c>
      <c r="T485" s="14">
        <f>$R485*Dashboard!$K$37</f>
        <v>92773.722322424379</v>
      </c>
      <c r="U485" s="14">
        <f>$R485*Dashboard!$K$38</f>
        <v>139160.58348363655</v>
      </c>
      <c r="V485" s="14">
        <f>$R485*Dashboard!$K$39</f>
        <v>231934.30580606093</v>
      </c>
      <c r="W485" s="14">
        <f>$R485*Dashboard!$K$40</f>
        <v>463868.61161212187</v>
      </c>
    </row>
    <row r="486" spans="3:23" x14ac:dyDescent="0.55000000000000004">
      <c r="C486" s="1" t="s">
        <v>365</v>
      </c>
      <c r="D486" s="1" t="s">
        <v>163</v>
      </c>
      <c r="E486" s="14">
        <v>201351</v>
      </c>
      <c r="F486" s="14">
        <v>612659</v>
      </c>
      <c r="G486" s="14">
        <v>814010</v>
      </c>
      <c r="H486" s="14">
        <f>E486*(1+Dashboard!$K$19)^(Dashboard!$J$36-2011)</f>
        <v>235914.78802418718</v>
      </c>
      <c r="I486" s="14">
        <f>F486*(1+Dashboard!$K$20)^(Dashboard!$J$36-2011)</f>
        <v>638814.08280080964</v>
      </c>
      <c r="J486" s="14">
        <f>G486*(1+Dashboard!$K$18)^(Dashboard!$J$36-2011)</f>
        <v>881456.18694831361</v>
      </c>
      <c r="K486" s="1" t="str">
        <f>IF(J486&gt;Dashboard!$I$26,"Metro",IF(J486&gt;Dashboard!$H$26,IF(J486&lt;=Dashboard!$I$26,"TIER 1","TIER 6"),IF(J486&gt;Dashboard!$H$27,IF(J486&lt;=Dashboard!$I$27,"TIER 2","TIER 6"),IF(J486&gt;Dashboard!$H$28,IF(J486&lt;=Dashboard!$I$28,"TIER 3","TIER 6"),IF(J486&gt;Dashboard!$H$29,IF(J486&lt;=Dashboard!$I$29,"TIER 4","TIER 6"),IF(J486&gt;Dashboard!$H$30,IF(J486&lt;=Dashboard!$I$30,"TIER 5","TIER 6"),IF(J486&gt;Dashboard!$H$31,IF(J486&lt;=Dashboard!$I$31,"TIER 6","TIER 6"),"TIER 6")))))))</f>
        <v>TIER 2</v>
      </c>
      <c r="L486" s="14">
        <f>$J486*Dashboard!$J$37</f>
        <v>44072.809347415685</v>
      </c>
      <c r="M486" s="14">
        <f>$J486*Dashboard!$J$38</f>
        <v>66990.670208071839</v>
      </c>
      <c r="N486" s="14">
        <f>$J486*Dashboard!$J$39</f>
        <v>264436.85608449409</v>
      </c>
      <c r="O486" s="14">
        <f>$J486*Dashboard!$J$40</f>
        <v>505955.85130833206</v>
      </c>
      <c r="P486" s="14">
        <f>H486*(1+Dashboard!$L$19)^(Dashboard!$K$36-2019)</f>
        <v>260468.98864850233</v>
      </c>
      <c r="Q486" s="14">
        <f>I486*(1+Dashboard!$L$20)^(Dashboard!$K$36-2019)</f>
        <v>654169.28710310406</v>
      </c>
      <c r="R486" s="14">
        <f>J486*(1+Dashboard!$L$18)^(Dashboard!$K$36-2019)</f>
        <v>926419.31120550202</v>
      </c>
      <c r="S486" s="1" t="str">
        <f>IF(R486&gt;Dashboard!$K$26,"Metro",IF(R486&gt;Dashboard!$J$26,IF(R486&lt;=Dashboard!$K$26,"TIER 1","TIER 6"),IF(R486&gt;Dashboard!$J$27,IF(R486&lt;=Dashboard!$K$27,"TIER 2","TIER 6"),IF(R486&gt;Dashboard!$J$28,IF(R486&lt;=Dashboard!$K$28,"TIER 3","TIER 6"),IF(R486&gt;Dashboard!$J$29,IF(R486&lt;=Dashboard!$K$29,"TIER 4","TIER 6"),IF(R486&gt;Dashboard!$J$30,IF(R486&lt;=Dashboard!$K$30,"TIER 5","TIER 6"),IF(R486&gt;Dashboard!$J$31,IF(R486&lt;=Dashboard!$K$31,"TIER 6","TIER 6"),"TIER 6")))))))</f>
        <v>TIER 2</v>
      </c>
      <c r="T486" s="14">
        <f>$R486*Dashboard!$K$37</f>
        <v>92641.931120550202</v>
      </c>
      <c r="U486" s="14">
        <f>$R486*Dashboard!$K$38</f>
        <v>138962.8966808253</v>
      </c>
      <c r="V486" s="14">
        <f>$R486*Dashboard!$K$39</f>
        <v>231604.8278013755</v>
      </c>
      <c r="W486" s="14">
        <f>$R486*Dashboard!$K$40</f>
        <v>463209.65560275101</v>
      </c>
    </row>
    <row r="487" spans="3:23" x14ac:dyDescent="0.55000000000000004">
      <c r="C487" s="1" t="s">
        <v>341</v>
      </c>
      <c r="D487" s="1" t="s">
        <v>356</v>
      </c>
      <c r="E487" s="14">
        <v>79487</v>
      </c>
      <c r="F487" s="14">
        <v>727535</v>
      </c>
      <c r="G487" s="14">
        <v>807022</v>
      </c>
      <c r="H487" s="14">
        <f>E487*(1+Dashboard!$K$19)^(Dashboard!$J$36-2011)</f>
        <v>93131.689217727078</v>
      </c>
      <c r="I487" s="14">
        <f>F487*(1+Dashboard!$K$20)^(Dashboard!$J$36-2011)</f>
        <v>758594.2648855024</v>
      </c>
      <c r="J487" s="14">
        <f>G487*(1+Dashboard!$K$18)^(Dashboard!$J$36-2011)</f>
        <v>873889.18428938452</v>
      </c>
      <c r="K487" s="1" t="str">
        <f>IF(J487&gt;Dashboard!$I$26,"Metro",IF(J487&gt;Dashboard!$H$26,IF(J487&lt;=Dashboard!$I$26,"TIER 1","TIER 6"),IF(J487&gt;Dashboard!$H$27,IF(J487&lt;=Dashboard!$I$27,"TIER 2","TIER 6"),IF(J487&gt;Dashboard!$H$28,IF(J487&lt;=Dashboard!$I$28,"TIER 3","TIER 6"),IF(J487&gt;Dashboard!$H$29,IF(J487&lt;=Dashboard!$I$29,"TIER 4","TIER 6"),IF(J487&gt;Dashboard!$H$30,IF(J487&lt;=Dashboard!$I$30,"TIER 5","TIER 6"),IF(J487&gt;Dashboard!$H$31,IF(J487&lt;=Dashboard!$I$31,"TIER 6","TIER 6"),"TIER 6")))))))</f>
        <v>TIER 2</v>
      </c>
      <c r="L487" s="14">
        <f>$J487*Dashboard!$J$37</f>
        <v>43694.459214469229</v>
      </c>
      <c r="M487" s="14">
        <f>$J487*Dashboard!$J$38</f>
        <v>66415.578005993215</v>
      </c>
      <c r="N487" s="14">
        <f>$J487*Dashboard!$J$39</f>
        <v>262166.75528681534</v>
      </c>
      <c r="O487" s="14">
        <f>$J487*Dashboard!$J$40</f>
        <v>501612.39178210677</v>
      </c>
      <c r="P487" s="14">
        <f>H487*(1+Dashboard!$L$19)^(Dashboard!$K$36-2019)</f>
        <v>102824.9102348809</v>
      </c>
      <c r="Q487" s="14">
        <f>I487*(1+Dashboard!$L$20)^(Dashboard!$K$36-2019)</f>
        <v>776828.6310860638</v>
      </c>
      <c r="R487" s="14">
        <f>J487*(1+Dashboard!$L$18)^(Dashboard!$K$36-2019)</f>
        <v>918466.31536183413</v>
      </c>
      <c r="S487" s="1" t="str">
        <f>IF(R487&gt;Dashboard!$K$26,"Metro",IF(R487&gt;Dashboard!$J$26,IF(R487&lt;=Dashboard!$K$26,"TIER 1","TIER 6"),IF(R487&gt;Dashboard!$J$27,IF(R487&lt;=Dashboard!$K$27,"TIER 2","TIER 6"),IF(R487&gt;Dashboard!$J$28,IF(R487&lt;=Dashboard!$K$28,"TIER 3","TIER 6"),IF(R487&gt;Dashboard!$J$29,IF(R487&lt;=Dashboard!$K$29,"TIER 4","TIER 6"),IF(R487&gt;Dashboard!$J$30,IF(R487&lt;=Dashboard!$K$30,"TIER 5","TIER 6"),IF(R487&gt;Dashboard!$J$31,IF(R487&lt;=Dashboard!$K$31,"TIER 6","TIER 6"),"TIER 6")))))))</f>
        <v>TIER 2</v>
      </c>
      <c r="T487" s="14">
        <f>$R487*Dashboard!$K$37</f>
        <v>91846.631536183413</v>
      </c>
      <c r="U487" s="14">
        <f>$R487*Dashboard!$K$38</f>
        <v>137769.94730427512</v>
      </c>
      <c r="V487" s="14">
        <f>$R487*Dashboard!$K$39</f>
        <v>229616.57884045853</v>
      </c>
      <c r="W487" s="14">
        <f>$R487*Dashboard!$K$40</f>
        <v>459233.15768091707</v>
      </c>
    </row>
    <row r="488" spans="3:23" x14ac:dyDescent="0.55000000000000004">
      <c r="C488" s="1" t="s">
        <v>320</v>
      </c>
      <c r="D488" s="1" t="s">
        <v>323</v>
      </c>
      <c r="E488" s="14">
        <v>149195</v>
      </c>
      <c r="F488" s="14">
        <v>650586</v>
      </c>
      <c r="G488" s="14">
        <v>799781</v>
      </c>
      <c r="H488" s="14">
        <f>E488*(1+Dashboard!$K$19)^(Dashboard!$J$36-2011)</f>
        <v>174805.721348633</v>
      </c>
      <c r="I488" s="14">
        <f>F488*(1+Dashboard!$K$20)^(Dashboard!$J$36-2011)</f>
        <v>678360.22791315813</v>
      </c>
      <c r="J488" s="14">
        <f>G488*(1+Dashboard!$K$18)^(Dashboard!$J$36-2011)</f>
        <v>866048.21888393164</v>
      </c>
      <c r="K488" s="1" t="str">
        <f>IF(J488&gt;Dashboard!$I$26,"Metro",IF(J488&gt;Dashboard!$H$26,IF(J488&lt;=Dashboard!$I$26,"TIER 1","TIER 6"),IF(J488&gt;Dashboard!$H$27,IF(J488&lt;=Dashboard!$I$27,"TIER 2","TIER 6"),IF(J488&gt;Dashboard!$H$28,IF(J488&lt;=Dashboard!$I$28,"TIER 3","TIER 6"),IF(J488&gt;Dashboard!$H$29,IF(J488&lt;=Dashboard!$I$29,"TIER 4","TIER 6"),IF(J488&gt;Dashboard!$H$30,IF(J488&lt;=Dashboard!$I$30,"TIER 5","TIER 6"),IF(J488&gt;Dashboard!$H$31,IF(J488&lt;=Dashboard!$I$31,"TIER 6","TIER 6"),"TIER 6")))))))</f>
        <v>TIER 2</v>
      </c>
      <c r="L488" s="14">
        <f>$J488*Dashboard!$J$37</f>
        <v>43302.410944196585</v>
      </c>
      <c r="M488" s="14">
        <f>$J488*Dashboard!$J$38</f>
        <v>65819.664635178808</v>
      </c>
      <c r="N488" s="14">
        <f>$J488*Dashboard!$J$39</f>
        <v>259814.46566517948</v>
      </c>
      <c r="O488" s="14">
        <f>$J488*Dashboard!$J$40</f>
        <v>497111.67763937684</v>
      </c>
      <c r="P488" s="14">
        <f>H488*(1+Dashboard!$L$19)^(Dashboard!$K$36-2019)</f>
        <v>192999.64123055412</v>
      </c>
      <c r="Q488" s="14">
        <f>I488*(1+Dashboard!$L$20)^(Dashboard!$K$36-2019)</f>
        <v>694666.00477469526</v>
      </c>
      <c r="R488" s="14">
        <f>J488*(1+Dashboard!$L$18)^(Dashboard!$K$36-2019)</f>
        <v>910225.38191821671</v>
      </c>
      <c r="S488" s="1" t="str">
        <f>IF(R488&gt;Dashboard!$K$26,"Metro",IF(R488&gt;Dashboard!$J$26,IF(R488&lt;=Dashboard!$K$26,"TIER 1","TIER 6"),IF(R488&gt;Dashboard!$J$27,IF(R488&lt;=Dashboard!$K$27,"TIER 2","TIER 6"),IF(R488&gt;Dashboard!$J$28,IF(R488&lt;=Dashboard!$K$28,"TIER 3","TIER 6"),IF(R488&gt;Dashboard!$J$29,IF(R488&lt;=Dashboard!$K$29,"TIER 4","TIER 6"),IF(R488&gt;Dashboard!$J$30,IF(R488&lt;=Dashboard!$K$30,"TIER 5","TIER 6"),IF(R488&gt;Dashboard!$J$31,IF(R488&lt;=Dashboard!$K$31,"TIER 6","TIER 6"),"TIER 6")))))))</f>
        <v>TIER 2</v>
      </c>
      <c r="T488" s="14">
        <f>$R488*Dashboard!$K$37</f>
        <v>91022.538191821674</v>
      </c>
      <c r="U488" s="14">
        <f>$R488*Dashboard!$K$38</f>
        <v>136533.80728773249</v>
      </c>
      <c r="V488" s="14">
        <f>$R488*Dashboard!$K$39</f>
        <v>227556.34547955418</v>
      </c>
      <c r="W488" s="14">
        <f>$R488*Dashboard!$K$40</f>
        <v>455112.69095910835</v>
      </c>
    </row>
    <row r="489" spans="3:23" x14ac:dyDescent="0.55000000000000004">
      <c r="C489" s="1" t="s">
        <v>396</v>
      </c>
      <c r="D489" s="1" t="s">
        <v>404</v>
      </c>
      <c r="E489" s="14">
        <v>75746</v>
      </c>
      <c r="F489" s="14">
        <v>715296</v>
      </c>
      <c r="G489" s="14">
        <v>791042</v>
      </c>
      <c r="H489" s="14">
        <f>E489*(1+Dashboard!$K$19)^(Dashboard!$J$36-2011)</f>
        <v>88748.511473397608</v>
      </c>
      <c r="I489" s="14">
        <f>F489*(1+Dashboard!$K$20)^(Dashboard!$J$36-2011)</f>
        <v>745832.76858919545</v>
      </c>
      <c r="J489" s="14">
        <f>G489*(1+Dashboard!$K$18)^(Dashboard!$J$36-2011)</f>
        <v>856585.13413344789</v>
      </c>
      <c r="K489" s="1" t="str">
        <f>IF(J489&gt;Dashboard!$I$26,"Metro",IF(J489&gt;Dashboard!$H$26,IF(J489&lt;=Dashboard!$I$26,"TIER 1","TIER 6"),IF(J489&gt;Dashboard!$H$27,IF(J489&lt;=Dashboard!$I$27,"TIER 2","TIER 6"),IF(J489&gt;Dashboard!$H$28,IF(J489&lt;=Dashboard!$I$28,"TIER 3","TIER 6"),IF(J489&gt;Dashboard!$H$29,IF(J489&lt;=Dashboard!$I$29,"TIER 4","TIER 6"),IF(J489&gt;Dashboard!$H$30,IF(J489&lt;=Dashboard!$I$30,"TIER 5","TIER 6"),IF(J489&gt;Dashboard!$H$31,IF(J489&lt;=Dashboard!$I$31,"TIER 6","TIER 6"),"TIER 6")))))))</f>
        <v>TIER 2</v>
      </c>
      <c r="L489" s="14">
        <f>$J489*Dashboard!$J$37</f>
        <v>42829.2567066724</v>
      </c>
      <c r="M489" s="14">
        <f>$J489*Dashboard!$J$38</f>
        <v>65100.470194142035</v>
      </c>
      <c r="N489" s="14">
        <f>$J489*Dashboard!$J$39</f>
        <v>256975.54024003434</v>
      </c>
      <c r="O489" s="14">
        <f>$J489*Dashboard!$J$40</f>
        <v>491679.86699259916</v>
      </c>
      <c r="P489" s="14">
        <f>H489*(1+Dashboard!$L$19)^(Dashboard!$K$36-2019)</f>
        <v>97985.527830353254</v>
      </c>
      <c r="Q489" s="14">
        <f>I489*(1+Dashboard!$L$20)^(Dashboard!$K$36-2019)</f>
        <v>763760.38610010117</v>
      </c>
      <c r="R489" s="14">
        <f>J489*(1+Dashboard!$L$18)^(Dashboard!$K$36-2019)</f>
        <v>900279.58474051021</v>
      </c>
      <c r="S489" s="1" t="str">
        <f>IF(R489&gt;Dashboard!$K$26,"Metro",IF(R489&gt;Dashboard!$J$26,IF(R489&lt;=Dashboard!$K$26,"TIER 1","TIER 6"),IF(R489&gt;Dashboard!$J$27,IF(R489&lt;=Dashboard!$K$27,"TIER 2","TIER 6"),IF(R489&gt;Dashboard!$J$28,IF(R489&lt;=Dashboard!$K$28,"TIER 3","TIER 6"),IF(R489&gt;Dashboard!$J$29,IF(R489&lt;=Dashboard!$K$29,"TIER 4","TIER 6"),IF(R489&gt;Dashboard!$J$30,IF(R489&lt;=Dashboard!$K$30,"TIER 5","TIER 6"),IF(R489&gt;Dashboard!$J$31,IF(R489&lt;=Dashboard!$K$31,"TIER 6","TIER 6"),"TIER 6")))))))</f>
        <v>TIER 2</v>
      </c>
      <c r="T489" s="14">
        <f>$R489*Dashboard!$K$37</f>
        <v>90027.958474051033</v>
      </c>
      <c r="U489" s="14">
        <f>$R489*Dashboard!$K$38</f>
        <v>135041.93771107652</v>
      </c>
      <c r="V489" s="14">
        <f>$R489*Dashboard!$K$39</f>
        <v>225069.89618512755</v>
      </c>
      <c r="W489" s="14">
        <f>$R489*Dashboard!$K$40</f>
        <v>450139.79237025511</v>
      </c>
    </row>
    <row r="490" spans="3:23" x14ac:dyDescent="0.55000000000000004">
      <c r="C490" s="1" t="s">
        <v>443</v>
      </c>
      <c r="D490" s="1" t="s">
        <v>235</v>
      </c>
      <c r="E490" s="14">
        <v>181982</v>
      </c>
      <c r="F490" s="14">
        <v>604772</v>
      </c>
      <c r="G490" s="14">
        <v>786754</v>
      </c>
      <c r="H490" s="14">
        <f>E490*(1+Dashboard!$K$19)^(Dashboard!$J$36-2011)</f>
        <v>213220.91747355429</v>
      </c>
      <c r="I490" s="14">
        <f>F490*(1+Dashboard!$K$20)^(Dashboard!$J$36-2011)</f>
        <v>630590.37814446737</v>
      </c>
      <c r="J490" s="14">
        <f>G490*(1+Dashboard!$K$18)^(Dashboard!$J$36-2011)</f>
        <v>851941.84457971458</v>
      </c>
      <c r="K490" s="1" t="str">
        <f>IF(J490&gt;Dashboard!$I$26,"Metro",IF(J490&gt;Dashboard!$H$26,IF(J490&lt;=Dashboard!$I$26,"TIER 1","TIER 6"),IF(J490&gt;Dashboard!$H$27,IF(J490&lt;=Dashboard!$I$27,"TIER 2","TIER 6"),IF(J490&gt;Dashboard!$H$28,IF(J490&lt;=Dashboard!$I$28,"TIER 3","TIER 6"),IF(J490&gt;Dashboard!$H$29,IF(J490&lt;=Dashboard!$I$29,"TIER 4","TIER 6"),IF(J490&gt;Dashboard!$H$30,IF(J490&lt;=Dashboard!$I$30,"TIER 5","TIER 6"),IF(J490&gt;Dashboard!$H$31,IF(J490&lt;=Dashboard!$I$31,"TIER 6","TIER 6"),"TIER 6")))))))</f>
        <v>TIER 2</v>
      </c>
      <c r="L490" s="14">
        <f>$J490*Dashboard!$J$37</f>
        <v>42597.092228985734</v>
      </c>
      <c r="M490" s="14">
        <f>$J490*Dashboard!$J$38</f>
        <v>64747.580188058309</v>
      </c>
      <c r="N490" s="14">
        <f>$J490*Dashboard!$J$39</f>
        <v>255582.55337391436</v>
      </c>
      <c r="O490" s="14">
        <f>$J490*Dashboard!$J$40</f>
        <v>489014.61878875626</v>
      </c>
      <c r="P490" s="14">
        <f>H490*(1+Dashboard!$L$19)^(Dashboard!$K$36-2019)</f>
        <v>235413.12182324275</v>
      </c>
      <c r="Q490" s="14">
        <f>I490*(1+Dashboard!$L$20)^(Dashboard!$K$36-2019)</f>
        <v>645747.90886923787</v>
      </c>
      <c r="R490" s="14">
        <f>J490*(1+Dashboard!$L$18)^(Dashboard!$K$36-2019)</f>
        <v>895399.4407540122</v>
      </c>
      <c r="S490" s="1" t="str">
        <f>IF(R490&gt;Dashboard!$K$26,"Metro",IF(R490&gt;Dashboard!$J$26,IF(R490&lt;=Dashboard!$K$26,"TIER 1","TIER 6"),IF(R490&gt;Dashboard!$J$27,IF(R490&lt;=Dashboard!$K$27,"TIER 2","TIER 6"),IF(R490&gt;Dashboard!$J$28,IF(R490&lt;=Dashboard!$K$28,"TIER 3","TIER 6"),IF(R490&gt;Dashboard!$J$29,IF(R490&lt;=Dashboard!$K$29,"TIER 4","TIER 6"),IF(R490&gt;Dashboard!$J$30,IF(R490&lt;=Dashboard!$K$30,"TIER 5","TIER 6"),IF(R490&gt;Dashboard!$J$31,IF(R490&lt;=Dashboard!$K$31,"TIER 6","TIER 6"),"TIER 6")))))))</f>
        <v>TIER 2</v>
      </c>
      <c r="T490" s="14">
        <f>$R490*Dashboard!$K$37</f>
        <v>89539.944075401232</v>
      </c>
      <c r="U490" s="14">
        <f>$R490*Dashboard!$K$38</f>
        <v>134309.91611310182</v>
      </c>
      <c r="V490" s="14">
        <f>$R490*Dashboard!$K$39</f>
        <v>223849.86018850305</v>
      </c>
      <c r="W490" s="14">
        <f>$R490*Dashboard!$K$40</f>
        <v>447699.7203770061</v>
      </c>
    </row>
    <row r="491" spans="3:23" x14ac:dyDescent="0.55000000000000004">
      <c r="C491" s="1" t="s">
        <v>269</v>
      </c>
      <c r="D491" s="1" t="s">
        <v>289</v>
      </c>
      <c r="E491" s="14">
        <v>82730</v>
      </c>
      <c r="F491" s="14">
        <v>688909</v>
      </c>
      <c r="G491" s="14">
        <v>771639</v>
      </c>
      <c r="H491" s="14">
        <f>E491*(1+Dashboard!$K$19)^(Dashboard!$J$36-2011)</f>
        <v>96931.380590317422</v>
      </c>
      <c r="I491" s="14">
        <f>F491*(1+Dashboard!$K$20)^(Dashboard!$J$36-2011)</f>
        <v>718319.27869862842</v>
      </c>
      <c r="J491" s="14">
        <f>G491*(1+Dashboard!$K$18)^(Dashboard!$J$36-2011)</f>
        <v>835574.46547414619</v>
      </c>
      <c r="K491" s="1" t="str">
        <f>IF(J491&gt;Dashboard!$I$26,"Metro",IF(J491&gt;Dashboard!$H$26,IF(J491&lt;=Dashboard!$I$26,"TIER 1","TIER 6"),IF(J491&gt;Dashboard!$H$27,IF(J491&lt;=Dashboard!$I$27,"TIER 2","TIER 6"),IF(J491&gt;Dashboard!$H$28,IF(J491&lt;=Dashboard!$I$28,"TIER 3","TIER 6"),IF(J491&gt;Dashboard!$H$29,IF(J491&lt;=Dashboard!$I$29,"TIER 4","TIER 6"),IF(J491&gt;Dashboard!$H$30,IF(J491&lt;=Dashboard!$I$30,"TIER 5","TIER 6"),IF(J491&gt;Dashboard!$H$31,IF(J491&lt;=Dashboard!$I$31,"TIER 6","TIER 6"),"TIER 6")))))))</f>
        <v>TIER 2</v>
      </c>
      <c r="L491" s="14">
        <f>$J491*Dashboard!$J$37</f>
        <v>41778.723273707314</v>
      </c>
      <c r="M491" s="14">
        <f>$J491*Dashboard!$J$38</f>
        <v>63503.65937603511</v>
      </c>
      <c r="N491" s="14">
        <f>$J491*Dashboard!$J$39</f>
        <v>250672.33964224384</v>
      </c>
      <c r="O491" s="14">
        <f>$J491*Dashboard!$J$40</f>
        <v>479619.74318215996</v>
      </c>
      <c r="P491" s="14">
        <f>H491*(1+Dashboard!$L$19)^(Dashboard!$K$36-2019)</f>
        <v>107020.07653744255</v>
      </c>
      <c r="Q491" s="14">
        <f>I491*(1+Dashboard!$L$20)^(Dashboard!$K$36-2019)</f>
        <v>735585.55315258948</v>
      </c>
      <c r="R491" s="14">
        <f>J491*(1+Dashboard!$L$18)^(Dashboard!$K$36-2019)</f>
        <v>878197.16082026309</v>
      </c>
      <c r="S491" s="1" t="str">
        <f>IF(R491&gt;Dashboard!$K$26,"Metro",IF(R491&gt;Dashboard!$J$26,IF(R491&lt;=Dashboard!$K$26,"TIER 1","TIER 6"),IF(R491&gt;Dashboard!$J$27,IF(R491&lt;=Dashboard!$K$27,"TIER 2","TIER 6"),IF(R491&gt;Dashboard!$J$28,IF(R491&lt;=Dashboard!$K$28,"TIER 3","TIER 6"),IF(R491&gt;Dashboard!$J$29,IF(R491&lt;=Dashboard!$K$29,"TIER 4","TIER 6"),IF(R491&gt;Dashboard!$J$30,IF(R491&lt;=Dashboard!$K$30,"TIER 5","TIER 6"),IF(R491&gt;Dashboard!$J$31,IF(R491&lt;=Dashboard!$K$31,"TIER 6","TIER 6"),"TIER 6")))))))</f>
        <v>TIER 2</v>
      </c>
      <c r="T491" s="14">
        <f>$R491*Dashboard!$K$37</f>
        <v>87819.716082026309</v>
      </c>
      <c r="U491" s="14">
        <f>$R491*Dashboard!$K$38</f>
        <v>131729.57412303946</v>
      </c>
      <c r="V491" s="14">
        <f>$R491*Dashboard!$K$39</f>
        <v>219549.29020506577</v>
      </c>
      <c r="W491" s="14">
        <f>$R491*Dashboard!$K$40</f>
        <v>439098.58041013154</v>
      </c>
    </row>
    <row r="492" spans="3:23" x14ac:dyDescent="0.55000000000000004">
      <c r="C492" s="1" t="s">
        <v>559</v>
      </c>
      <c r="D492" s="1" t="s">
        <v>565</v>
      </c>
      <c r="E492" s="14">
        <v>163604</v>
      </c>
      <c r="F492" s="14">
        <v>606147</v>
      </c>
      <c r="G492" s="14">
        <v>769751</v>
      </c>
      <c r="H492" s="14">
        <f>E492*(1+Dashboard!$K$19)^(Dashboard!$J$36-2011)</f>
        <v>191688.16136949466</v>
      </c>
      <c r="I492" s="14">
        <f>F492*(1+Dashboard!$K$20)^(Dashboard!$J$36-2011)</f>
        <v>632024.0783983625</v>
      </c>
      <c r="J492" s="14">
        <f>G492*(1+Dashboard!$K$18)^(Dashboard!$J$36-2011)</f>
        <v>833530.03201392037</v>
      </c>
      <c r="K492" s="1" t="str">
        <f>IF(J492&gt;Dashboard!$I$26,"Metro",IF(J492&gt;Dashboard!$H$26,IF(J492&lt;=Dashboard!$I$26,"TIER 1","TIER 6"),IF(J492&gt;Dashboard!$H$27,IF(J492&lt;=Dashboard!$I$27,"TIER 2","TIER 6"),IF(J492&gt;Dashboard!$H$28,IF(J492&lt;=Dashboard!$I$28,"TIER 3","TIER 6"),IF(J492&gt;Dashboard!$H$29,IF(J492&lt;=Dashboard!$I$29,"TIER 4","TIER 6"),IF(J492&gt;Dashboard!$H$30,IF(J492&lt;=Dashboard!$I$30,"TIER 5","TIER 6"),IF(J492&gt;Dashboard!$H$31,IF(J492&lt;=Dashboard!$I$31,"TIER 6","TIER 6"),"TIER 6")))))))</f>
        <v>TIER 2</v>
      </c>
      <c r="L492" s="14">
        <f>$J492*Dashboard!$J$37</f>
        <v>41676.501600696021</v>
      </c>
      <c r="M492" s="14">
        <f>$J492*Dashboard!$J$38</f>
        <v>63348.282433057946</v>
      </c>
      <c r="N492" s="14">
        <f>$J492*Dashboard!$J$39</f>
        <v>250059.0096041761</v>
      </c>
      <c r="O492" s="14">
        <f>$J492*Dashboard!$J$40</f>
        <v>478446.23837599036</v>
      </c>
      <c r="P492" s="14">
        <f>H492*(1+Dashboard!$L$19)^(Dashboard!$K$36-2019)</f>
        <v>211639.21916876288</v>
      </c>
      <c r="Q492" s="14">
        <f>I492*(1+Dashboard!$L$20)^(Dashboard!$K$36-2019)</f>
        <v>647216.0710439008</v>
      </c>
      <c r="R492" s="14">
        <f>J492*(1+Dashboard!$L$18)^(Dashboard!$K$36-2019)</f>
        <v>876048.44070680498</v>
      </c>
      <c r="S492" s="1" t="str">
        <f>IF(R492&gt;Dashboard!$K$26,"Metro",IF(R492&gt;Dashboard!$J$26,IF(R492&lt;=Dashboard!$K$26,"TIER 1","TIER 6"),IF(R492&gt;Dashboard!$J$27,IF(R492&lt;=Dashboard!$K$27,"TIER 2","TIER 6"),IF(R492&gt;Dashboard!$J$28,IF(R492&lt;=Dashboard!$K$28,"TIER 3","TIER 6"),IF(R492&gt;Dashboard!$J$29,IF(R492&lt;=Dashboard!$K$29,"TIER 4","TIER 6"),IF(R492&gt;Dashboard!$J$30,IF(R492&lt;=Dashboard!$K$30,"TIER 5","TIER 6"),IF(R492&gt;Dashboard!$J$31,IF(R492&lt;=Dashboard!$K$31,"TIER 6","TIER 6"),"TIER 6")))))))</f>
        <v>TIER 2</v>
      </c>
      <c r="T492" s="14">
        <f>$R492*Dashboard!$K$37</f>
        <v>87604.844070680498</v>
      </c>
      <c r="U492" s="14">
        <f>$R492*Dashboard!$K$38</f>
        <v>131407.26610602075</v>
      </c>
      <c r="V492" s="14">
        <f>$R492*Dashboard!$K$39</f>
        <v>219012.11017670124</v>
      </c>
      <c r="W492" s="14">
        <f>$R492*Dashboard!$K$40</f>
        <v>438024.22035340249</v>
      </c>
    </row>
    <row r="493" spans="3:23" x14ac:dyDescent="0.55000000000000004">
      <c r="C493" s="1" t="s">
        <v>443</v>
      </c>
      <c r="D493" s="1" t="s">
        <v>139</v>
      </c>
      <c r="E493" s="14">
        <v>260287</v>
      </c>
      <c r="F493" s="14">
        <v>497560</v>
      </c>
      <c r="G493" s="14">
        <v>757847</v>
      </c>
      <c r="H493" s="14">
        <f>E493*(1+Dashboard!$K$19)^(Dashboard!$J$36-2011)</f>
        <v>304967.70530293667</v>
      </c>
      <c r="I493" s="14">
        <f>F493*(1+Dashboard!$K$20)^(Dashboard!$J$36-2011)</f>
        <v>518801.38060221239</v>
      </c>
      <c r="J493" s="14">
        <f>G493*(1+Dashboard!$K$18)^(Dashboard!$J$36-2011)</f>
        <v>820639.70579012367</v>
      </c>
      <c r="K493" s="1" t="str">
        <f>IF(J493&gt;Dashboard!$I$26,"Metro",IF(J493&gt;Dashboard!$H$26,IF(J493&lt;=Dashboard!$I$26,"TIER 1","TIER 6"),IF(J493&gt;Dashboard!$H$27,IF(J493&lt;=Dashboard!$I$27,"TIER 2","TIER 6"),IF(J493&gt;Dashboard!$H$28,IF(J493&lt;=Dashboard!$I$28,"TIER 3","TIER 6"),IF(J493&gt;Dashboard!$H$29,IF(J493&lt;=Dashboard!$I$29,"TIER 4","TIER 6"),IF(J493&gt;Dashboard!$H$30,IF(J493&lt;=Dashboard!$I$30,"TIER 5","TIER 6"),IF(J493&gt;Dashboard!$H$31,IF(J493&lt;=Dashboard!$I$31,"TIER 6","TIER 6"),"TIER 6")))))))</f>
        <v>TIER 2</v>
      </c>
      <c r="L493" s="14">
        <f>$J493*Dashboard!$J$37</f>
        <v>41031.985289506185</v>
      </c>
      <c r="M493" s="14">
        <f>$J493*Dashboard!$J$38</f>
        <v>62368.617640049401</v>
      </c>
      <c r="N493" s="14">
        <f>$J493*Dashboard!$J$39</f>
        <v>246191.9117370371</v>
      </c>
      <c r="O493" s="14">
        <f>$J493*Dashboard!$J$40</f>
        <v>471047.19112353103</v>
      </c>
      <c r="P493" s="14">
        <f>H493*(1+Dashboard!$L$19)^(Dashboard!$K$36-2019)</f>
        <v>336708.98902092723</v>
      </c>
      <c r="Q493" s="14">
        <f>I493*(1+Dashboard!$L$20)^(Dashboard!$K$36-2019)</f>
        <v>531271.83390927163</v>
      </c>
      <c r="R493" s="14">
        <f>J493*(1+Dashboard!$L$18)^(Dashboard!$K$36-2019)</f>
        <v>862500.57829652703</v>
      </c>
      <c r="S493" s="1" t="str">
        <f>IF(R493&gt;Dashboard!$K$26,"Metro",IF(R493&gt;Dashboard!$J$26,IF(R493&lt;=Dashboard!$K$26,"TIER 1","TIER 6"),IF(R493&gt;Dashboard!$J$27,IF(R493&lt;=Dashboard!$K$27,"TIER 2","TIER 6"),IF(R493&gt;Dashboard!$J$28,IF(R493&lt;=Dashboard!$K$28,"TIER 3","TIER 6"),IF(R493&gt;Dashboard!$J$29,IF(R493&lt;=Dashboard!$K$29,"TIER 4","TIER 6"),IF(R493&gt;Dashboard!$J$30,IF(R493&lt;=Dashboard!$K$30,"TIER 5","TIER 6"),IF(R493&gt;Dashboard!$J$31,IF(R493&lt;=Dashboard!$K$31,"TIER 6","TIER 6"),"TIER 6")))))))</f>
        <v>TIER 2</v>
      </c>
      <c r="T493" s="14">
        <f>$R493*Dashboard!$K$37</f>
        <v>86250.057829652709</v>
      </c>
      <c r="U493" s="14">
        <f>$R493*Dashboard!$K$38</f>
        <v>129375.08674447905</v>
      </c>
      <c r="V493" s="14">
        <f>$R493*Dashboard!$K$39</f>
        <v>215625.14457413176</v>
      </c>
      <c r="W493" s="14">
        <f>$R493*Dashboard!$K$40</f>
        <v>431250.28914826352</v>
      </c>
    </row>
    <row r="494" spans="3:23" x14ac:dyDescent="0.55000000000000004">
      <c r="C494" s="1" t="s">
        <v>588</v>
      </c>
      <c r="D494" s="1" t="s">
        <v>589</v>
      </c>
      <c r="E494" s="14">
        <v>83794</v>
      </c>
      <c r="F494" s="14">
        <v>671100</v>
      </c>
      <c r="G494" s="14">
        <v>754894</v>
      </c>
      <c r="H494" s="14">
        <f>E494*(1+Dashboard!$K$19)^(Dashboard!$J$36-2011)</f>
        <v>98178.026171703837</v>
      </c>
      <c r="I494" s="14">
        <f>F494*(1+Dashboard!$K$20)^(Dashboard!$J$36-2011)</f>
        <v>699749.99301017914</v>
      </c>
      <c r="J494" s="14">
        <f>G494*(1+Dashboard!$K$18)^(Dashboard!$J$36-2011)</f>
        <v>817442.02993840398</v>
      </c>
      <c r="K494" s="1" t="str">
        <f>IF(J494&gt;Dashboard!$I$26,"Metro",IF(J494&gt;Dashboard!$H$26,IF(J494&lt;=Dashboard!$I$26,"TIER 1","TIER 6"),IF(J494&gt;Dashboard!$H$27,IF(J494&lt;=Dashboard!$I$27,"TIER 2","TIER 6"),IF(J494&gt;Dashboard!$H$28,IF(J494&lt;=Dashboard!$I$28,"TIER 3","TIER 6"),IF(J494&gt;Dashboard!$H$29,IF(J494&lt;=Dashboard!$I$29,"TIER 4","TIER 6"),IF(J494&gt;Dashboard!$H$30,IF(J494&lt;=Dashboard!$I$30,"TIER 5","TIER 6"),IF(J494&gt;Dashboard!$H$31,IF(J494&lt;=Dashboard!$I$31,"TIER 6","TIER 6"),"TIER 6")))))))</f>
        <v>TIER 2</v>
      </c>
      <c r="L494" s="14">
        <f>$J494*Dashboard!$J$37</f>
        <v>40872.101496920201</v>
      </c>
      <c r="M494" s="14">
        <f>$J494*Dashboard!$J$38</f>
        <v>62125.594275318705</v>
      </c>
      <c r="N494" s="14">
        <f>$J494*Dashboard!$J$39</f>
        <v>245232.60898152119</v>
      </c>
      <c r="O494" s="14">
        <f>$J494*Dashboard!$J$40</f>
        <v>469211.72518464393</v>
      </c>
      <c r="P494" s="14">
        <f>H494*(1+Dashboard!$L$19)^(Dashboard!$K$36-2019)</f>
        <v>108396.4739922454</v>
      </c>
      <c r="Q494" s="14">
        <f>I494*(1+Dashboard!$L$20)^(Dashboard!$K$36-2019)</f>
        <v>716569.91666635615</v>
      </c>
      <c r="R494" s="14">
        <f>J494*(1+Dashboard!$L$18)^(Dashboard!$K$36-2019)</f>
        <v>859139.78883940761</v>
      </c>
      <c r="S494" s="1" t="str">
        <f>IF(R494&gt;Dashboard!$K$26,"Metro",IF(R494&gt;Dashboard!$J$26,IF(R494&lt;=Dashboard!$K$26,"TIER 1","TIER 6"),IF(R494&gt;Dashboard!$J$27,IF(R494&lt;=Dashboard!$K$27,"TIER 2","TIER 6"),IF(R494&gt;Dashboard!$J$28,IF(R494&lt;=Dashboard!$K$28,"TIER 3","TIER 6"),IF(R494&gt;Dashboard!$J$29,IF(R494&lt;=Dashboard!$K$29,"TIER 4","TIER 6"),IF(R494&gt;Dashboard!$J$30,IF(R494&lt;=Dashboard!$K$30,"TIER 5","TIER 6"),IF(R494&gt;Dashboard!$J$31,IF(R494&lt;=Dashboard!$K$31,"TIER 6","TIER 6"),"TIER 6")))))))</f>
        <v>TIER 2</v>
      </c>
      <c r="T494" s="14">
        <f>$R494*Dashboard!$K$37</f>
        <v>85913.97888394077</v>
      </c>
      <c r="U494" s="14">
        <f>$R494*Dashboard!$K$38</f>
        <v>128870.96832591113</v>
      </c>
      <c r="V494" s="14">
        <f>$R494*Dashboard!$K$39</f>
        <v>214784.9472098519</v>
      </c>
      <c r="W494" s="14">
        <f>$R494*Dashboard!$K$40</f>
        <v>429569.89441970381</v>
      </c>
    </row>
    <row r="495" spans="3:23" x14ac:dyDescent="0.55000000000000004">
      <c r="C495" s="1" t="s">
        <v>376</v>
      </c>
      <c r="D495" s="1" t="s">
        <v>377</v>
      </c>
      <c r="E495" s="14">
        <v>97912</v>
      </c>
      <c r="F495" s="14">
        <v>655833</v>
      </c>
      <c r="G495" s="14">
        <v>753745</v>
      </c>
      <c r="H495" s="14">
        <f>E495*(1+Dashboard!$K$19)^(Dashboard!$J$36-2011)</f>
        <v>114719.51331269382</v>
      </c>
      <c r="I495" s="14">
        <f>F495*(1+Dashboard!$K$20)^(Dashboard!$J$36-2011)</f>
        <v>683831.22808202181</v>
      </c>
      <c r="J495" s="14">
        <f>G495*(1+Dashboard!$K$18)^(Dashboard!$J$36-2011)</f>
        <v>816197.82758363732</v>
      </c>
      <c r="K495" s="1" t="str">
        <f>IF(J495&gt;Dashboard!$I$26,"Metro",IF(J495&gt;Dashboard!$H$26,IF(J495&lt;=Dashboard!$I$26,"TIER 1","TIER 6"),IF(J495&gt;Dashboard!$H$27,IF(J495&lt;=Dashboard!$I$27,"TIER 2","TIER 6"),IF(J495&gt;Dashboard!$H$28,IF(J495&lt;=Dashboard!$I$28,"TIER 3","TIER 6"),IF(J495&gt;Dashboard!$H$29,IF(J495&lt;=Dashboard!$I$29,"TIER 4","TIER 6"),IF(J495&gt;Dashboard!$H$30,IF(J495&lt;=Dashboard!$I$30,"TIER 5","TIER 6"),IF(J495&gt;Dashboard!$H$31,IF(J495&lt;=Dashboard!$I$31,"TIER 6","TIER 6"),"TIER 6")))))))</f>
        <v>TIER 2</v>
      </c>
      <c r="L495" s="14">
        <f>$J495*Dashboard!$J$37</f>
        <v>40809.89137918187</v>
      </c>
      <c r="M495" s="14">
        <f>$J495*Dashboard!$J$38</f>
        <v>62031.034896356432</v>
      </c>
      <c r="N495" s="14">
        <f>$J495*Dashboard!$J$39</f>
        <v>244859.34827509118</v>
      </c>
      <c r="O495" s="14">
        <f>$J495*Dashboard!$J$40</f>
        <v>468497.55303300789</v>
      </c>
      <c r="P495" s="14">
        <f>H495*(1+Dashboard!$L$19)^(Dashboard!$K$36-2019)</f>
        <v>126659.61240099209</v>
      </c>
      <c r="Q495" s="14">
        <f>I495*(1+Dashboard!$L$20)^(Dashboard!$K$36-2019)</f>
        <v>700268.51163320872</v>
      </c>
      <c r="R495" s="14">
        <f>J495*(1+Dashboard!$L$18)^(Dashboard!$K$36-2019)</f>
        <v>857832.11966018972</v>
      </c>
      <c r="S495" s="1" t="str">
        <f>IF(R495&gt;Dashboard!$K$26,"Metro",IF(R495&gt;Dashboard!$J$26,IF(R495&lt;=Dashboard!$K$26,"TIER 1","TIER 6"),IF(R495&gt;Dashboard!$J$27,IF(R495&lt;=Dashboard!$K$27,"TIER 2","TIER 6"),IF(R495&gt;Dashboard!$J$28,IF(R495&lt;=Dashboard!$K$28,"TIER 3","TIER 6"),IF(R495&gt;Dashboard!$J$29,IF(R495&lt;=Dashboard!$K$29,"TIER 4","TIER 6"),IF(R495&gt;Dashboard!$J$30,IF(R495&lt;=Dashboard!$K$30,"TIER 5","TIER 6"),IF(R495&gt;Dashboard!$J$31,IF(R495&lt;=Dashboard!$K$31,"TIER 6","TIER 6"),"TIER 6")))))))</f>
        <v>TIER 2</v>
      </c>
      <c r="T495" s="14">
        <f>$R495*Dashboard!$K$37</f>
        <v>85783.211966018978</v>
      </c>
      <c r="U495" s="14">
        <f>$R495*Dashboard!$K$38</f>
        <v>128674.81794902845</v>
      </c>
      <c r="V495" s="14">
        <f>$R495*Dashboard!$K$39</f>
        <v>214458.02991504743</v>
      </c>
      <c r="W495" s="14">
        <f>$R495*Dashboard!$K$40</f>
        <v>428916.05983009486</v>
      </c>
    </row>
    <row r="496" spans="3:23" x14ac:dyDescent="0.55000000000000004">
      <c r="C496" s="1" t="s">
        <v>443</v>
      </c>
      <c r="D496" s="1" t="s">
        <v>445</v>
      </c>
      <c r="E496" s="14">
        <v>205241</v>
      </c>
      <c r="F496" s="14">
        <v>543996</v>
      </c>
      <c r="G496" s="14">
        <v>749237</v>
      </c>
      <c r="H496" s="14">
        <f>E496*(1+Dashboard!$K$19)^(Dashboard!$J$36-2011)</f>
        <v>240472.54301628598</v>
      </c>
      <c r="I496" s="14">
        <f>F496*(1+Dashboard!$K$20)^(Dashboard!$J$36-2011)</f>
        <v>567219.78423121059</v>
      </c>
      <c r="J496" s="14">
        <f>G496*(1+Dashboard!$K$18)^(Dashboard!$J$36-2011)</f>
        <v>811316.30955466593</v>
      </c>
      <c r="K496" s="1" t="str">
        <f>IF(J496&gt;Dashboard!$I$26,"Metro",IF(J496&gt;Dashboard!$H$26,IF(J496&lt;=Dashboard!$I$26,"TIER 1","TIER 6"),IF(J496&gt;Dashboard!$H$27,IF(J496&lt;=Dashboard!$I$27,"TIER 2","TIER 6"),IF(J496&gt;Dashboard!$H$28,IF(J496&lt;=Dashboard!$I$28,"TIER 3","TIER 6"),IF(J496&gt;Dashboard!$H$29,IF(J496&lt;=Dashboard!$I$29,"TIER 4","TIER 6"),IF(J496&gt;Dashboard!$H$30,IF(J496&lt;=Dashboard!$I$30,"TIER 5","TIER 6"),IF(J496&gt;Dashboard!$H$31,IF(J496&lt;=Dashboard!$I$31,"TIER 6","TIER 6"),"TIER 6")))))))</f>
        <v>TIER 2</v>
      </c>
      <c r="L496" s="14">
        <f>$J496*Dashboard!$J$37</f>
        <v>40565.815477733297</v>
      </c>
      <c r="M496" s="14">
        <f>$J496*Dashboard!$J$38</f>
        <v>61660.039526154607</v>
      </c>
      <c r="N496" s="14">
        <f>$J496*Dashboard!$J$39</f>
        <v>243394.89286639978</v>
      </c>
      <c r="O496" s="14">
        <f>$J496*Dashboard!$J$40</f>
        <v>465695.56168437831</v>
      </c>
      <c r="P496" s="14">
        <f>H496*(1+Dashboard!$L$19)^(Dashboard!$K$36-2019)</f>
        <v>265501.11844096758</v>
      </c>
      <c r="Q496" s="14">
        <f>I496*(1+Dashboard!$L$20)^(Dashboard!$K$36-2019)</f>
        <v>580854.07299483102</v>
      </c>
      <c r="R496" s="14">
        <f>J496*(1+Dashboard!$L$18)^(Dashboard!$K$36-2019)</f>
        <v>852701.59515199647</v>
      </c>
      <c r="S496" s="1" t="str">
        <f>IF(R496&gt;Dashboard!$K$26,"Metro",IF(R496&gt;Dashboard!$J$26,IF(R496&lt;=Dashboard!$K$26,"TIER 1","TIER 6"),IF(R496&gt;Dashboard!$J$27,IF(R496&lt;=Dashboard!$K$27,"TIER 2","TIER 6"),IF(R496&gt;Dashboard!$J$28,IF(R496&lt;=Dashboard!$K$28,"TIER 3","TIER 6"),IF(R496&gt;Dashboard!$J$29,IF(R496&lt;=Dashboard!$K$29,"TIER 4","TIER 6"),IF(R496&gt;Dashboard!$J$30,IF(R496&lt;=Dashboard!$K$30,"TIER 5","TIER 6"),IF(R496&gt;Dashboard!$J$31,IF(R496&lt;=Dashboard!$K$31,"TIER 6","TIER 6"),"TIER 6")))))))</f>
        <v>TIER 2</v>
      </c>
      <c r="T496" s="14">
        <f>$R496*Dashboard!$K$37</f>
        <v>85270.159515199659</v>
      </c>
      <c r="U496" s="14">
        <f>$R496*Dashboard!$K$38</f>
        <v>127905.23927279946</v>
      </c>
      <c r="V496" s="14">
        <f>$R496*Dashboard!$K$39</f>
        <v>213175.39878799912</v>
      </c>
      <c r="W496" s="14">
        <f>$R496*Dashboard!$K$40</f>
        <v>426350.79757599824</v>
      </c>
    </row>
    <row r="497" spans="3:23" x14ac:dyDescent="0.55000000000000004">
      <c r="C497" s="1" t="s">
        <v>320</v>
      </c>
      <c r="D497" s="1" t="s">
        <v>332</v>
      </c>
      <c r="E497" s="14">
        <v>76761</v>
      </c>
      <c r="F497" s="14">
        <v>672180</v>
      </c>
      <c r="G497" s="14">
        <v>748941</v>
      </c>
      <c r="H497" s="14">
        <f>E497*(1+Dashboard!$K$19)^(Dashboard!$J$36-2011)</f>
        <v>89937.745745114909</v>
      </c>
      <c r="I497" s="14">
        <f>F497*(1+Dashboard!$K$20)^(Dashboard!$J$36-2011)</f>
        <v>700876.09939142037</v>
      </c>
      <c r="J497" s="14">
        <f>G497*(1+Dashboard!$K$18)^(Dashboard!$J$36-2011)</f>
        <v>810995.78396979999</v>
      </c>
      <c r="K497" s="1" t="str">
        <f>IF(J497&gt;Dashboard!$I$26,"Metro",IF(J497&gt;Dashboard!$H$26,IF(J497&lt;=Dashboard!$I$26,"TIER 1","TIER 6"),IF(J497&gt;Dashboard!$H$27,IF(J497&lt;=Dashboard!$I$27,"TIER 2","TIER 6"),IF(J497&gt;Dashboard!$H$28,IF(J497&lt;=Dashboard!$I$28,"TIER 3","TIER 6"),IF(J497&gt;Dashboard!$H$29,IF(J497&lt;=Dashboard!$I$29,"TIER 4","TIER 6"),IF(J497&gt;Dashboard!$H$30,IF(J497&lt;=Dashboard!$I$30,"TIER 5","TIER 6"),IF(J497&gt;Dashboard!$H$31,IF(J497&lt;=Dashboard!$I$31,"TIER 6","TIER 6"),"TIER 6")))))))</f>
        <v>TIER 2</v>
      </c>
      <c r="L497" s="14">
        <f>$J497*Dashboard!$J$37</f>
        <v>40549.789198490005</v>
      </c>
      <c r="M497" s="14">
        <f>$J497*Dashboard!$J$38</f>
        <v>61635.679581704797</v>
      </c>
      <c r="N497" s="14">
        <f>$J497*Dashboard!$J$39</f>
        <v>243298.73519093997</v>
      </c>
      <c r="O497" s="14">
        <f>$J497*Dashboard!$J$40</f>
        <v>465511.57999866526</v>
      </c>
      <c r="P497" s="14">
        <f>H497*(1+Dashboard!$L$19)^(Dashboard!$K$36-2019)</f>
        <v>99298.538560263856</v>
      </c>
      <c r="Q497" s="14">
        <f>I497*(1+Dashboard!$L$20)^(Dashboard!$K$36-2019)</f>
        <v>717723.09131990955</v>
      </c>
      <c r="R497" s="14">
        <f>J497*(1+Dashboard!$L$18)^(Dashboard!$K$36-2019)</f>
        <v>852364.71954098821</v>
      </c>
      <c r="S497" s="1" t="str">
        <f>IF(R497&gt;Dashboard!$K$26,"Metro",IF(R497&gt;Dashboard!$J$26,IF(R497&lt;=Dashboard!$K$26,"TIER 1","TIER 6"),IF(R497&gt;Dashboard!$J$27,IF(R497&lt;=Dashboard!$K$27,"TIER 2","TIER 6"),IF(R497&gt;Dashboard!$J$28,IF(R497&lt;=Dashboard!$K$28,"TIER 3","TIER 6"),IF(R497&gt;Dashboard!$J$29,IF(R497&lt;=Dashboard!$K$29,"TIER 4","TIER 6"),IF(R497&gt;Dashboard!$J$30,IF(R497&lt;=Dashboard!$K$30,"TIER 5","TIER 6"),IF(R497&gt;Dashboard!$J$31,IF(R497&lt;=Dashboard!$K$31,"TIER 6","TIER 6"),"TIER 6")))))))</f>
        <v>TIER 2</v>
      </c>
      <c r="T497" s="14">
        <f>$R497*Dashboard!$K$37</f>
        <v>85236.47195409883</v>
      </c>
      <c r="U497" s="14">
        <f>$R497*Dashboard!$K$38</f>
        <v>127854.70793114822</v>
      </c>
      <c r="V497" s="14">
        <f>$R497*Dashboard!$K$39</f>
        <v>213091.17988524705</v>
      </c>
      <c r="W497" s="14">
        <f>$R497*Dashboard!$K$40</f>
        <v>426182.35977049411</v>
      </c>
    </row>
    <row r="498" spans="3:23" x14ac:dyDescent="0.55000000000000004">
      <c r="C498" s="1" t="s">
        <v>269</v>
      </c>
      <c r="D498" s="1" t="s">
        <v>272</v>
      </c>
      <c r="E498" s="14">
        <v>109810</v>
      </c>
      <c r="F498" s="14">
        <v>628994</v>
      </c>
      <c r="G498" s="14">
        <v>738804</v>
      </c>
      <c r="H498" s="14">
        <f>E498*(1+Dashboard!$K$19)^(Dashboard!$J$36-2011)</f>
        <v>128659.91662785878</v>
      </c>
      <c r="I498" s="14">
        <f>F498*(1+Dashboard!$K$20)^(Dashboard!$J$36-2011)</f>
        <v>655846.44181708328</v>
      </c>
      <c r="J498" s="14">
        <f>G498*(1+Dashboard!$K$18)^(Dashboard!$J$36-2011)</f>
        <v>800018.86554484814</v>
      </c>
      <c r="K498" s="1" t="str">
        <f>IF(J498&gt;Dashboard!$I$26,"Metro",IF(J498&gt;Dashboard!$H$26,IF(J498&lt;=Dashboard!$I$26,"TIER 1","TIER 6"),IF(J498&gt;Dashboard!$H$27,IF(J498&lt;=Dashboard!$I$27,"TIER 2","TIER 6"),IF(J498&gt;Dashboard!$H$28,IF(J498&lt;=Dashboard!$I$28,"TIER 3","TIER 6"),IF(J498&gt;Dashboard!$H$29,IF(J498&lt;=Dashboard!$I$29,"TIER 4","TIER 6"),IF(J498&gt;Dashboard!$H$30,IF(J498&lt;=Dashboard!$I$30,"TIER 5","TIER 6"),IF(J498&gt;Dashboard!$H$31,IF(J498&lt;=Dashboard!$I$31,"TIER 6","TIER 6"),"TIER 6")))))))</f>
        <v>TIER 2</v>
      </c>
      <c r="L498" s="14">
        <f>$J498*Dashboard!$J$37</f>
        <v>40000.943277242412</v>
      </c>
      <c r="M498" s="14">
        <f>$J498*Dashboard!$J$38</f>
        <v>60801.433781408457</v>
      </c>
      <c r="N498" s="14">
        <f>$J498*Dashboard!$J$39</f>
        <v>240005.65966345443</v>
      </c>
      <c r="O498" s="14">
        <f>$J498*Dashboard!$J$40</f>
        <v>459210.82882274291</v>
      </c>
      <c r="P498" s="14">
        <f>H498*(1+Dashboard!$L$19)^(Dashboard!$K$36-2019)</f>
        <v>142050.94409013135</v>
      </c>
      <c r="Q498" s="14">
        <f>I498*(1+Dashboard!$L$20)^(Dashboard!$K$36-2019)</f>
        <v>671611.05373809859</v>
      </c>
      <c r="R498" s="14">
        <f>J498*(1+Dashboard!$L$18)^(Dashboard!$K$36-2019)</f>
        <v>840827.8679572359</v>
      </c>
      <c r="S498" s="1" t="str">
        <f>IF(R498&gt;Dashboard!$K$26,"Metro",IF(R498&gt;Dashboard!$J$26,IF(R498&lt;=Dashboard!$K$26,"TIER 1","TIER 6"),IF(R498&gt;Dashboard!$J$27,IF(R498&lt;=Dashboard!$K$27,"TIER 2","TIER 6"),IF(R498&gt;Dashboard!$J$28,IF(R498&lt;=Dashboard!$K$28,"TIER 3","TIER 6"),IF(R498&gt;Dashboard!$J$29,IF(R498&lt;=Dashboard!$K$29,"TIER 4","TIER 6"),IF(R498&gt;Dashboard!$J$30,IF(R498&lt;=Dashboard!$K$30,"TIER 5","TIER 6"),IF(R498&gt;Dashboard!$J$31,IF(R498&lt;=Dashboard!$K$31,"TIER 6","TIER 6"),"TIER 6")))))))</f>
        <v>TIER 2</v>
      </c>
      <c r="T498" s="14">
        <f>$R498*Dashboard!$K$37</f>
        <v>84082.786795723601</v>
      </c>
      <c r="U498" s="14">
        <f>$R498*Dashboard!$K$38</f>
        <v>126124.18019358537</v>
      </c>
      <c r="V498" s="14">
        <f>$R498*Dashboard!$K$39</f>
        <v>210206.96698930897</v>
      </c>
      <c r="W498" s="14">
        <f>$R498*Dashboard!$K$40</f>
        <v>420413.93397861795</v>
      </c>
    </row>
    <row r="499" spans="3:23" x14ac:dyDescent="0.55000000000000004">
      <c r="C499" s="1" t="s">
        <v>588</v>
      </c>
      <c r="D499" s="1" t="s">
        <v>599</v>
      </c>
      <c r="E499" s="14">
        <v>435655</v>
      </c>
      <c r="F499" s="14">
        <v>299739</v>
      </c>
      <c r="G499" s="14">
        <v>735394</v>
      </c>
      <c r="H499" s="14">
        <f>E499*(1+Dashboard!$K$19)^(Dashboard!$J$36-2011)</f>
        <v>510439.26763054199</v>
      </c>
      <c r="I499" s="14">
        <f>F499*(1+Dashboard!$K$20)^(Dashboard!$J$36-2011)</f>
        <v>312535.18574709893</v>
      </c>
      <c r="J499" s="14">
        <f>G499*(1+Dashboard!$K$18)^(Dashboard!$J$36-2011)</f>
        <v>796326.32417865645</v>
      </c>
      <c r="K499" s="1" t="str">
        <f>IF(J499&gt;Dashboard!$I$26,"Metro",IF(J499&gt;Dashboard!$H$26,IF(J499&lt;=Dashboard!$I$26,"TIER 1","TIER 6"),IF(J499&gt;Dashboard!$H$27,IF(J499&lt;=Dashboard!$I$27,"TIER 2","TIER 6"),IF(J499&gt;Dashboard!$H$28,IF(J499&lt;=Dashboard!$I$28,"TIER 3","TIER 6"),IF(J499&gt;Dashboard!$H$29,IF(J499&lt;=Dashboard!$I$29,"TIER 4","TIER 6"),IF(J499&gt;Dashboard!$H$30,IF(J499&lt;=Dashboard!$I$30,"TIER 5","TIER 6"),IF(J499&gt;Dashboard!$H$31,IF(J499&lt;=Dashboard!$I$31,"TIER 6","TIER 6"),"TIER 6")))))))</f>
        <v>TIER 2</v>
      </c>
      <c r="L499" s="14">
        <f>$J499*Dashboard!$J$37</f>
        <v>39816.316208932825</v>
      </c>
      <c r="M499" s="14">
        <f>$J499*Dashboard!$J$38</f>
        <v>60520.800637577886</v>
      </c>
      <c r="N499" s="14">
        <f>$J499*Dashboard!$J$39</f>
        <v>238897.89725359692</v>
      </c>
      <c r="O499" s="14">
        <f>$J499*Dashboard!$J$40</f>
        <v>457091.31007854885</v>
      </c>
      <c r="P499" s="14">
        <f>H499*(1+Dashboard!$L$19)^(Dashboard!$K$36-2019)</f>
        <v>563566.19659034861</v>
      </c>
      <c r="Q499" s="14">
        <f>I499*(1+Dashboard!$L$20)^(Dashboard!$K$36-2019)</f>
        <v>320047.60877910437</v>
      </c>
      <c r="R499" s="14">
        <f>J499*(1+Dashboard!$L$18)^(Dashboard!$K$36-2019)</f>
        <v>836946.96987095848</v>
      </c>
      <c r="S499" s="1" t="str">
        <f>IF(R499&gt;Dashboard!$K$26,"Metro",IF(R499&gt;Dashboard!$J$26,IF(R499&lt;=Dashboard!$K$26,"TIER 1","TIER 6"),IF(R499&gt;Dashboard!$J$27,IF(R499&lt;=Dashboard!$K$27,"TIER 2","TIER 6"),IF(R499&gt;Dashboard!$J$28,IF(R499&lt;=Dashboard!$K$28,"TIER 3","TIER 6"),IF(R499&gt;Dashboard!$J$29,IF(R499&lt;=Dashboard!$K$29,"TIER 4","TIER 6"),IF(R499&gt;Dashboard!$J$30,IF(R499&lt;=Dashboard!$K$30,"TIER 5","TIER 6"),IF(R499&gt;Dashboard!$J$31,IF(R499&lt;=Dashboard!$K$31,"TIER 6","TIER 6"),"TIER 6")))))))</f>
        <v>TIER 2</v>
      </c>
      <c r="T499" s="14">
        <f>$R499*Dashboard!$K$37</f>
        <v>83694.696987095856</v>
      </c>
      <c r="U499" s="14">
        <f>$R499*Dashboard!$K$38</f>
        <v>125542.04548064376</v>
      </c>
      <c r="V499" s="14">
        <f>$R499*Dashboard!$K$39</f>
        <v>209236.74246773962</v>
      </c>
      <c r="W499" s="14">
        <f>$R499*Dashboard!$K$40</f>
        <v>418473.48493547924</v>
      </c>
    </row>
    <row r="500" spans="3:23" x14ac:dyDescent="0.55000000000000004">
      <c r="C500" s="1" t="s">
        <v>528</v>
      </c>
      <c r="D500" s="1" t="s">
        <v>541</v>
      </c>
      <c r="E500" s="14">
        <v>72279</v>
      </c>
      <c r="F500" s="14">
        <v>660831</v>
      </c>
      <c r="G500" s="14">
        <v>733110</v>
      </c>
      <c r="H500" s="14">
        <f>E500*(1+Dashboard!$K$19)^(Dashboard!$J$36-2011)</f>
        <v>84686.36839946275</v>
      </c>
      <c r="I500" s="14">
        <f>F500*(1+Dashboard!$K$20)^(Dashboard!$J$36-2011)</f>
        <v>689042.59816854377</v>
      </c>
      <c r="J500" s="14">
        <f>G500*(1+Dashboard!$K$18)^(Dashboard!$J$36-2011)</f>
        <v>793853.07946300192</v>
      </c>
      <c r="K500" s="1" t="str">
        <f>IF(J500&gt;Dashboard!$I$26,"Metro",IF(J500&gt;Dashboard!$H$26,IF(J500&lt;=Dashboard!$I$26,"TIER 1","TIER 6"),IF(J500&gt;Dashboard!$H$27,IF(J500&lt;=Dashboard!$I$27,"TIER 2","TIER 6"),IF(J500&gt;Dashboard!$H$28,IF(J500&lt;=Dashboard!$I$28,"TIER 3","TIER 6"),IF(J500&gt;Dashboard!$H$29,IF(J500&lt;=Dashboard!$I$29,"TIER 4","TIER 6"),IF(J500&gt;Dashboard!$H$30,IF(J500&lt;=Dashboard!$I$30,"TIER 5","TIER 6"),IF(J500&gt;Dashboard!$H$31,IF(J500&lt;=Dashboard!$I$31,"TIER 6","TIER 6"),"TIER 6")))))))</f>
        <v>TIER 2</v>
      </c>
      <c r="L500" s="14">
        <f>$J500*Dashboard!$J$37</f>
        <v>39692.653973150096</v>
      </c>
      <c r="M500" s="14">
        <f>$J500*Dashboard!$J$38</f>
        <v>60332.834039188143</v>
      </c>
      <c r="N500" s="14">
        <f>$J500*Dashboard!$J$39</f>
        <v>238155.92383890058</v>
      </c>
      <c r="O500" s="14">
        <f>$J500*Dashboard!$J$40</f>
        <v>455671.66761176317</v>
      </c>
      <c r="P500" s="14">
        <f>H500*(1+Dashboard!$L$19)^(Dashboard!$K$36-2019)</f>
        <v>93500.593642569933</v>
      </c>
      <c r="Q500" s="14">
        <f>I500*(1+Dashboard!$L$20)^(Dashboard!$K$36-2019)</f>
        <v>705605.14766881964</v>
      </c>
      <c r="R500" s="14">
        <f>J500*(1+Dashboard!$L$18)^(Dashboard!$K$36-2019)</f>
        <v>834347.56481844885</v>
      </c>
      <c r="S500" s="1" t="str">
        <f>IF(R500&gt;Dashboard!$K$26,"Metro",IF(R500&gt;Dashboard!$J$26,IF(R500&lt;=Dashboard!$K$26,"TIER 1","TIER 6"),IF(R500&gt;Dashboard!$J$27,IF(R500&lt;=Dashboard!$K$27,"TIER 2","TIER 6"),IF(R500&gt;Dashboard!$J$28,IF(R500&lt;=Dashboard!$K$28,"TIER 3","TIER 6"),IF(R500&gt;Dashboard!$J$29,IF(R500&lt;=Dashboard!$K$29,"TIER 4","TIER 6"),IF(R500&gt;Dashboard!$J$30,IF(R500&lt;=Dashboard!$K$30,"TIER 5","TIER 6"),IF(R500&gt;Dashboard!$J$31,IF(R500&lt;=Dashboard!$K$31,"TIER 6","TIER 6"),"TIER 6")))))))</f>
        <v>TIER 2</v>
      </c>
      <c r="T500" s="14">
        <f>$R500*Dashboard!$K$37</f>
        <v>83434.756481844888</v>
      </c>
      <c r="U500" s="14">
        <f>$R500*Dashboard!$K$38</f>
        <v>125152.13472276733</v>
      </c>
      <c r="V500" s="14">
        <f>$R500*Dashboard!$K$39</f>
        <v>208586.89120461221</v>
      </c>
      <c r="W500" s="14">
        <f>$R500*Dashboard!$K$40</f>
        <v>417173.78240922443</v>
      </c>
    </row>
    <row r="501" spans="3:23" x14ac:dyDescent="0.55000000000000004">
      <c r="C501" s="1" t="s">
        <v>443</v>
      </c>
      <c r="D501" s="1" t="s">
        <v>444</v>
      </c>
      <c r="E501" s="14">
        <v>57074</v>
      </c>
      <c r="F501" s="14">
        <v>671925</v>
      </c>
      <c r="G501" s="14">
        <v>728999</v>
      </c>
      <c r="H501" s="14">
        <f>E501*(1+Dashboard!$K$19)^(Dashboard!$J$36-2011)</f>
        <v>66871.287511323302</v>
      </c>
      <c r="I501" s="14">
        <f>F501*(1+Dashboard!$K$20)^(Dashboard!$J$36-2011)</f>
        <v>700610.21316251624</v>
      </c>
      <c r="J501" s="14">
        <f>G501*(1+Dashboard!$K$18)^(Dashboard!$J$36-2011)</f>
        <v>789401.45554616489</v>
      </c>
      <c r="K501" s="1" t="str">
        <f>IF(J501&gt;Dashboard!$I$26,"Metro",IF(J501&gt;Dashboard!$H$26,IF(J501&lt;=Dashboard!$I$26,"TIER 1","TIER 6"),IF(J501&gt;Dashboard!$H$27,IF(J501&lt;=Dashboard!$I$27,"TIER 2","TIER 6"),IF(J501&gt;Dashboard!$H$28,IF(J501&lt;=Dashboard!$I$28,"TIER 3","TIER 6"),IF(J501&gt;Dashboard!$H$29,IF(J501&lt;=Dashboard!$I$29,"TIER 4","TIER 6"),IF(J501&gt;Dashboard!$H$30,IF(J501&lt;=Dashboard!$I$30,"TIER 5","TIER 6"),IF(J501&gt;Dashboard!$H$31,IF(J501&lt;=Dashboard!$I$31,"TIER 6","TIER 6"),"TIER 6")))))))</f>
        <v>TIER 2</v>
      </c>
      <c r="L501" s="14">
        <f>$J501*Dashboard!$J$37</f>
        <v>39470.072777308247</v>
      </c>
      <c r="M501" s="14">
        <f>$J501*Dashboard!$J$38</f>
        <v>59994.510621508532</v>
      </c>
      <c r="N501" s="14">
        <f>$J501*Dashboard!$J$39</f>
        <v>236820.43666384945</v>
      </c>
      <c r="O501" s="14">
        <f>$J501*Dashboard!$J$40</f>
        <v>453116.43548349867</v>
      </c>
      <c r="P501" s="14">
        <f>H501*(1+Dashboard!$L$19)^(Dashboard!$K$36-2019)</f>
        <v>73831.304826519961</v>
      </c>
      <c r="Q501" s="14">
        <f>I501*(1+Dashboard!$L$20)^(Dashboard!$K$36-2019)</f>
        <v>717450.81397115393</v>
      </c>
      <c r="R501" s="14">
        <f>J501*(1+Dashboard!$L$18)^(Dashboard!$K$36-2019)</f>
        <v>829668.8633425876</v>
      </c>
      <c r="S501" s="1" t="str">
        <f>IF(R501&gt;Dashboard!$K$26,"Metro",IF(R501&gt;Dashboard!$J$26,IF(R501&lt;=Dashboard!$K$26,"TIER 1","TIER 6"),IF(R501&gt;Dashboard!$J$27,IF(R501&lt;=Dashboard!$K$27,"TIER 2","TIER 6"),IF(R501&gt;Dashboard!$J$28,IF(R501&lt;=Dashboard!$K$28,"TIER 3","TIER 6"),IF(R501&gt;Dashboard!$J$29,IF(R501&lt;=Dashboard!$K$29,"TIER 4","TIER 6"),IF(R501&gt;Dashboard!$J$30,IF(R501&lt;=Dashboard!$K$30,"TIER 5","TIER 6"),IF(R501&gt;Dashboard!$J$31,IF(R501&lt;=Dashboard!$K$31,"TIER 6","TIER 6"),"TIER 6")))))))</f>
        <v>TIER 2</v>
      </c>
      <c r="T501" s="14">
        <f>$R501*Dashboard!$K$37</f>
        <v>82966.886334258772</v>
      </c>
      <c r="U501" s="14">
        <f>$R501*Dashboard!$K$38</f>
        <v>124450.32950138813</v>
      </c>
      <c r="V501" s="14">
        <f>$R501*Dashboard!$K$39</f>
        <v>207417.2158356469</v>
      </c>
      <c r="W501" s="14">
        <f>$R501*Dashboard!$K$40</f>
        <v>414834.4316712938</v>
      </c>
    </row>
    <row r="502" spans="3:23" x14ac:dyDescent="0.55000000000000004">
      <c r="C502" s="1" t="s">
        <v>341</v>
      </c>
      <c r="D502" s="1" t="s">
        <v>346</v>
      </c>
      <c r="E502" s="14">
        <v>728535</v>
      </c>
      <c r="F502" s="14"/>
      <c r="G502" s="14">
        <v>728535</v>
      </c>
      <c r="H502" s="14">
        <f>E502*(1+Dashboard!$K$19)^(Dashboard!$J$36-2011)</f>
        <v>853594.86713848554</v>
      </c>
      <c r="I502" s="14">
        <f>F502*(1+Dashboard!$K$20)^(Dashboard!$J$36-2011)</f>
        <v>0</v>
      </c>
      <c r="J502" s="14">
        <f>G502*(1+Dashboard!$K$18)^(Dashboard!$J$36-2011)</f>
        <v>788899.01003475348</v>
      </c>
      <c r="K502" s="1" t="str">
        <f>IF(J502&gt;Dashboard!$I$26,"Metro",IF(J502&gt;Dashboard!$H$26,IF(J502&lt;=Dashboard!$I$26,"TIER 1","TIER 6"),IF(J502&gt;Dashboard!$H$27,IF(J502&lt;=Dashboard!$I$27,"TIER 2","TIER 6"),IF(J502&gt;Dashboard!$H$28,IF(J502&lt;=Dashboard!$I$28,"TIER 3","TIER 6"),IF(J502&gt;Dashboard!$H$29,IF(J502&lt;=Dashboard!$I$29,"TIER 4","TIER 6"),IF(J502&gt;Dashboard!$H$30,IF(J502&lt;=Dashboard!$I$30,"TIER 5","TIER 6"),IF(J502&gt;Dashboard!$H$31,IF(J502&lt;=Dashboard!$I$31,"TIER 6","TIER 6"),"TIER 6")))))))</f>
        <v>TIER 2</v>
      </c>
      <c r="L502" s="14">
        <f>$J502*Dashboard!$J$37</f>
        <v>39444.95050173768</v>
      </c>
      <c r="M502" s="14">
        <f>$J502*Dashboard!$J$38</f>
        <v>59956.324762641263</v>
      </c>
      <c r="N502" s="14">
        <f>$J502*Dashboard!$J$39</f>
        <v>236669.70301042602</v>
      </c>
      <c r="O502" s="14">
        <f>$J502*Dashboard!$J$40</f>
        <v>452828.03175994853</v>
      </c>
      <c r="P502" s="14">
        <f>H502*(1+Dashboard!$L$19)^(Dashboard!$K$36-2019)</f>
        <v>942437.70651765645</v>
      </c>
      <c r="Q502" s="14">
        <f>I502*(1+Dashboard!$L$20)^(Dashboard!$K$36-2019)</f>
        <v>0</v>
      </c>
      <c r="R502" s="14">
        <f>J502*(1+Dashboard!$L$18)^(Dashboard!$K$36-2019)</f>
        <v>829140.78806046664</v>
      </c>
      <c r="S502" s="1" t="str">
        <f>IF(R502&gt;Dashboard!$K$26,"Metro",IF(R502&gt;Dashboard!$J$26,IF(R502&lt;=Dashboard!$K$26,"TIER 1","TIER 6"),IF(R502&gt;Dashboard!$J$27,IF(R502&lt;=Dashboard!$K$27,"TIER 2","TIER 6"),IF(R502&gt;Dashboard!$J$28,IF(R502&lt;=Dashboard!$K$28,"TIER 3","TIER 6"),IF(R502&gt;Dashboard!$J$29,IF(R502&lt;=Dashboard!$K$29,"TIER 4","TIER 6"),IF(R502&gt;Dashboard!$J$30,IF(R502&lt;=Dashboard!$K$30,"TIER 5","TIER 6"),IF(R502&gt;Dashboard!$J$31,IF(R502&lt;=Dashboard!$K$31,"TIER 6","TIER 6"),"TIER 6")))))))</f>
        <v>TIER 2</v>
      </c>
      <c r="T502" s="14">
        <f>$R502*Dashboard!$K$37</f>
        <v>82914.078806046673</v>
      </c>
      <c r="U502" s="14">
        <f>$R502*Dashboard!$K$38</f>
        <v>124371.11820906999</v>
      </c>
      <c r="V502" s="14">
        <f>$R502*Dashboard!$K$39</f>
        <v>207285.19701511666</v>
      </c>
      <c r="W502" s="14">
        <f>$R502*Dashboard!$K$40</f>
        <v>414570.39403023332</v>
      </c>
    </row>
    <row r="503" spans="3:23" x14ac:dyDescent="0.55000000000000004">
      <c r="C503" s="1" t="s">
        <v>396</v>
      </c>
      <c r="D503" s="1" t="s">
        <v>407</v>
      </c>
      <c r="E503" s="14">
        <v>51858</v>
      </c>
      <c r="F503" s="14">
        <v>675120</v>
      </c>
      <c r="G503" s="14">
        <v>726978</v>
      </c>
      <c r="H503" s="14">
        <f>E503*(1+Dashboard!$K$19)^(Dashboard!$J$36-2011)</f>
        <v>60759.912180015483</v>
      </c>
      <c r="I503" s="14">
        <f>F503*(1+Dashboard!$K$20)^(Dashboard!$J$36-2011)</f>
        <v>703941.61120702152</v>
      </c>
      <c r="J503" s="14">
        <f>G503*(1+Dashboard!$K$18)^(Dashboard!$J$36-2011)</f>
        <v>787213.00214409048</v>
      </c>
      <c r="K503" s="1" t="str">
        <f>IF(J503&gt;Dashboard!$I$26,"Metro",IF(J503&gt;Dashboard!$H$26,IF(J503&lt;=Dashboard!$I$26,"TIER 1","TIER 6"),IF(J503&gt;Dashboard!$H$27,IF(J503&lt;=Dashboard!$I$27,"TIER 2","TIER 6"),IF(J503&gt;Dashboard!$H$28,IF(J503&lt;=Dashboard!$I$28,"TIER 3","TIER 6"),IF(J503&gt;Dashboard!$H$29,IF(J503&lt;=Dashboard!$I$29,"TIER 4","TIER 6"),IF(J503&gt;Dashboard!$H$30,IF(J503&lt;=Dashboard!$I$30,"TIER 5","TIER 6"),IF(J503&gt;Dashboard!$H$31,IF(J503&lt;=Dashboard!$I$31,"TIER 6","TIER 6"),"TIER 6")))))))</f>
        <v>TIER 2</v>
      </c>
      <c r="L503" s="14">
        <f>$J503*Dashboard!$J$37</f>
        <v>39360.650107204528</v>
      </c>
      <c r="M503" s="14">
        <f>$J503*Dashboard!$J$38</f>
        <v>59828.188162950872</v>
      </c>
      <c r="N503" s="14">
        <f>$J503*Dashboard!$J$39</f>
        <v>236163.90064322713</v>
      </c>
      <c r="O503" s="14">
        <f>$J503*Dashboard!$J$40</f>
        <v>451860.26323070796</v>
      </c>
      <c r="P503" s="14">
        <f>H503*(1+Dashboard!$L$19)^(Dashboard!$K$36-2019)</f>
        <v>67083.852642072961</v>
      </c>
      <c r="Q503" s="14">
        <f>I503*(1+Dashboard!$L$20)^(Dashboard!$K$36-2019)</f>
        <v>720862.28898791596</v>
      </c>
      <c r="R503" s="14">
        <f>J503*(1+Dashboard!$L$18)^(Dashboard!$K$36-2019)</f>
        <v>827368.77682283183</v>
      </c>
      <c r="S503" s="1" t="str">
        <f>IF(R503&gt;Dashboard!$K$26,"Metro",IF(R503&gt;Dashboard!$J$26,IF(R503&lt;=Dashboard!$K$26,"TIER 1","TIER 6"),IF(R503&gt;Dashboard!$J$27,IF(R503&lt;=Dashboard!$K$27,"TIER 2","TIER 6"),IF(R503&gt;Dashboard!$J$28,IF(R503&lt;=Dashboard!$K$28,"TIER 3","TIER 6"),IF(R503&gt;Dashboard!$J$29,IF(R503&lt;=Dashboard!$K$29,"TIER 4","TIER 6"),IF(R503&gt;Dashboard!$J$30,IF(R503&lt;=Dashboard!$K$30,"TIER 5","TIER 6"),IF(R503&gt;Dashboard!$J$31,IF(R503&lt;=Dashboard!$K$31,"TIER 6","TIER 6"),"TIER 6")))))))</f>
        <v>TIER 2</v>
      </c>
      <c r="T503" s="14">
        <f>$R503*Dashboard!$K$37</f>
        <v>82736.877682283186</v>
      </c>
      <c r="U503" s="14">
        <f>$R503*Dashboard!$K$38</f>
        <v>124105.31652342477</v>
      </c>
      <c r="V503" s="14">
        <f>$R503*Dashboard!$K$39</f>
        <v>206842.19420570796</v>
      </c>
      <c r="W503" s="14">
        <f>$R503*Dashboard!$K$40</f>
        <v>413684.38841141592</v>
      </c>
    </row>
    <row r="504" spans="3:23" x14ac:dyDescent="0.55000000000000004">
      <c r="C504" s="1" t="s">
        <v>396</v>
      </c>
      <c r="D504" s="1" t="s">
        <v>406</v>
      </c>
      <c r="E504" s="14">
        <v>141246</v>
      </c>
      <c r="F504" s="14">
        <v>575013</v>
      </c>
      <c r="G504" s="14">
        <v>716259</v>
      </c>
      <c r="H504" s="14">
        <f>E504*(1+Dashboard!$K$19)^(Dashboard!$J$36-2011)</f>
        <v>165492.200929046</v>
      </c>
      <c r="I504" s="14">
        <f>F504*(1+Dashboard!$K$20)^(Dashboard!$J$36-2011)</f>
        <v>599560.93388580263</v>
      </c>
      <c r="J504" s="14">
        <f>G504*(1+Dashboard!$K$18)^(Dashboard!$J$36-2011)</f>
        <v>775605.86111646309</v>
      </c>
      <c r="K504" s="1" t="str">
        <f>IF(J504&gt;Dashboard!$I$26,"Metro",IF(J504&gt;Dashboard!$H$26,IF(J504&lt;=Dashboard!$I$26,"TIER 1","TIER 6"),IF(J504&gt;Dashboard!$H$27,IF(J504&lt;=Dashboard!$I$27,"TIER 2","TIER 6"),IF(J504&gt;Dashboard!$H$28,IF(J504&lt;=Dashboard!$I$28,"TIER 3","TIER 6"),IF(J504&gt;Dashboard!$H$29,IF(J504&lt;=Dashboard!$I$29,"TIER 4","TIER 6"),IF(J504&gt;Dashboard!$H$30,IF(J504&lt;=Dashboard!$I$30,"TIER 5","TIER 6"),IF(J504&gt;Dashboard!$H$31,IF(J504&lt;=Dashboard!$I$31,"TIER 6","TIER 6"),"TIER 6")))))))</f>
        <v>TIER 2</v>
      </c>
      <c r="L504" s="14">
        <f>$J504*Dashboard!$J$37</f>
        <v>38780.293055823153</v>
      </c>
      <c r="M504" s="14">
        <f>$J504*Dashboard!$J$38</f>
        <v>58946.045444851195</v>
      </c>
      <c r="N504" s="14">
        <f>$J504*Dashboard!$J$39</f>
        <v>232681.75833493893</v>
      </c>
      <c r="O504" s="14">
        <f>$J504*Dashboard!$J$40</f>
        <v>445197.76428084983</v>
      </c>
      <c r="P504" s="14">
        <f>H504*(1+Dashboard!$L$19)^(Dashboard!$K$36-2019)</f>
        <v>182716.7621250769</v>
      </c>
      <c r="Q504" s="14">
        <f>I504*(1+Dashboard!$L$20)^(Dashboard!$K$36-2019)</f>
        <v>613972.60839229845</v>
      </c>
      <c r="R504" s="14">
        <f>J504*(1+Dashboard!$L$18)^(Dashboard!$K$36-2019)</f>
        <v>815169.55494986742</v>
      </c>
      <c r="S504" s="1" t="str">
        <f>IF(R504&gt;Dashboard!$K$26,"Metro",IF(R504&gt;Dashboard!$J$26,IF(R504&lt;=Dashboard!$K$26,"TIER 1","TIER 6"),IF(R504&gt;Dashboard!$J$27,IF(R504&lt;=Dashboard!$K$27,"TIER 2","TIER 6"),IF(R504&gt;Dashboard!$J$28,IF(R504&lt;=Dashboard!$K$28,"TIER 3","TIER 6"),IF(R504&gt;Dashboard!$J$29,IF(R504&lt;=Dashboard!$K$29,"TIER 4","TIER 6"),IF(R504&gt;Dashboard!$J$30,IF(R504&lt;=Dashboard!$K$30,"TIER 5","TIER 6"),IF(R504&gt;Dashboard!$J$31,IF(R504&lt;=Dashboard!$K$31,"TIER 6","TIER 6"),"TIER 6")))))))</f>
        <v>TIER 2</v>
      </c>
      <c r="T504" s="14">
        <f>$R504*Dashboard!$K$37</f>
        <v>81516.955494986745</v>
      </c>
      <c r="U504" s="14">
        <f>$R504*Dashboard!$K$38</f>
        <v>122275.43324248011</v>
      </c>
      <c r="V504" s="14">
        <f>$R504*Dashboard!$K$39</f>
        <v>203792.38873746686</v>
      </c>
      <c r="W504" s="14">
        <f>$R504*Dashboard!$K$40</f>
        <v>407584.77747493371</v>
      </c>
    </row>
    <row r="505" spans="3:23" x14ac:dyDescent="0.55000000000000004">
      <c r="C505" s="1" t="s">
        <v>443</v>
      </c>
      <c r="D505" s="1" t="s">
        <v>451</v>
      </c>
      <c r="E505" s="14">
        <v>32318</v>
      </c>
      <c r="F505" s="14">
        <v>672206</v>
      </c>
      <c r="G505" s="14">
        <v>704524</v>
      </c>
      <c r="H505" s="14">
        <f>E505*(1+Dashboard!$K$19)^(Dashboard!$J$36-2011)</f>
        <v>37865.687875231219</v>
      </c>
      <c r="I505" s="14">
        <f>F505*(1+Dashboard!$K$20)^(Dashboard!$J$36-2011)</f>
        <v>700903.20935985772</v>
      </c>
      <c r="J505" s="14">
        <f>G505*(1+Dashboard!$K$18)^(Dashboard!$J$36-2011)</f>
        <v>762898.53767591761</v>
      </c>
      <c r="K505" s="1" t="str">
        <f>IF(J505&gt;Dashboard!$I$26,"Metro",IF(J505&gt;Dashboard!$H$26,IF(J505&lt;=Dashboard!$I$26,"TIER 1","TIER 6"),IF(J505&gt;Dashboard!$H$27,IF(J505&lt;=Dashboard!$I$27,"TIER 2","TIER 6"),IF(J505&gt;Dashboard!$H$28,IF(J505&lt;=Dashboard!$I$28,"TIER 3","TIER 6"),IF(J505&gt;Dashboard!$H$29,IF(J505&lt;=Dashboard!$I$29,"TIER 4","TIER 6"),IF(J505&gt;Dashboard!$H$30,IF(J505&lt;=Dashboard!$I$30,"TIER 5","TIER 6"),IF(J505&gt;Dashboard!$H$31,IF(J505&lt;=Dashboard!$I$31,"TIER 6","TIER 6"),"TIER 6")))))))</f>
        <v>TIER 2</v>
      </c>
      <c r="L505" s="14">
        <f>$J505*Dashboard!$J$37</f>
        <v>38144.926883795881</v>
      </c>
      <c r="M505" s="14">
        <f>$J505*Dashboard!$J$38</f>
        <v>57980.288863369737</v>
      </c>
      <c r="N505" s="14">
        <f>$J505*Dashboard!$J$39</f>
        <v>228869.56130277528</v>
      </c>
      <c r="O505" s="14">
        <f>$J505*Dashboard!$J$40</f>
        <v>437903.76062597678</v>
      </c>
      <c r="P505" s="14">
        <f>H505*(1+Dashboard!$L$19)^(Dashboard!$K$36-2019)</f>
        <v>41806.779083005786</v>
      </c>
      <c r="Q505" s="14">
        <f>I505*(1+Dashboard!$L$20)^(Dashboard!$K$36-2019)</f>
        <v>717750.85293193953</v>
      </c>
      <c r="R505" s="14">
        <f>J505*(1+Dashboard!$L$18)^(Dashboard!$K$36-2019)</f>
        <v>801814.0303039829</v>
      </c>
      <c r="S505" s="1" t="str">
        <f>IF(R505&gt;Dashboard!$K$26,"Metro",IF(R505&gt;Dashboard!$J$26,IF(R505&lt;=Dashboard!$K$26,"TIER 1","TIER 6"),IF(R505&gt;Dashboard!$J$27,IF(R505&lt;=Dashboard!$K$27,"TIER 2","TIER 6"),IF(R505&gt;Dashboard!$J$28,IF(R505&lt;=Dashboard!$K$28,"TIER 3","TIER 6"),IF(R505&gt;Dashboard!$J$29,IF(R505&lt;=Dashboard!$K$29,"TIER 4","TIER 6"),IF(R505&gt;Dashboard!$J$30,IF(R505&lt;=Dashboard!$K$30,"TIER 5","TIER 6"),IF(R505&gt;Dashboard!$J$31,IF(R505&lt;=Dashboard!$K$31,"TIER 6","TIER 6"),"TIER 6")))))))</f>
        <v>TIER 2</v>
      </c>
      <c r="T505" s="14">
        <f>$R505*Dashboard!$K$37</f>
        <v>80181.403030398302</v>
      </c>
      <c r="U505" s="14">
        <f>$R505*Dashboard!$K$38</f>
        <v>120272.10454559742</v>
      </c>
      <c r="V505" s="14">
        <f>$R505*Dashboard!$K$39</f>
        <v>200453.50757599573</v>
      </c>
      <c r="W505" s="14">
        <f>$R505*Dashboard!$K$40</f>
        <v>400907.01515199145</v>
      </c>
    </row>
    <row r="506" spans="3:23" x14ac:dyDescent="0.55000000000000004">
      <c r="C506" s="1" t="s">
        <v>294</v>
      </c>
      <c r="D506" s="1" t="s">
        <v>296</v>
      </c>
      <c r="E506" s="14">
        <v>51849</v>
      </c>
      <c r="F506" s="14">
        <v>648994</v>
      </c>
      <c r="G506" s="14">
        <v>700843</v>
      </c>
      <c r="H506" s="14">
        <f>E506*(1+Dashboard!$K$19)^(Dashboard!$J$36-2011)</f>
        <v>60749.367245586465</v>
      </c>
      <c r="I506" s="14">
        <f>F506*(1+Dashboard!$K$20)^(Dashboard!$J$36-2011)</f>
        <v>676700.26369192102</v>
      </c>
      <c r="J506" s="14">
        <f>G506*(1+Dashboard!$K$18)^(Dashboard!$J$36-2011)</f>
        <v>758912.54214250064</v>
      </c>
      <c r="K506" s="1" t="str">
        <f>IF(J506&gt;Dashboard!$I$26,"Metro",IF(J506&gt;Dashboard!$H$26,IF(J506&lt;=Dashboard!$I$26,"TIER 1","TIER 6"),IF(J506&gt;Dashboard!$H$27,IF(J506&lt;=Dashboard!$I$27,"TIER 2","TIER 6"),IF(J506&gt;Dashboard!$H$28,IF(J506&lt;=Dashboard!$I$28,"TIER 3","TIER 6"),IF(J506&gt;Dashboard!$H$29,IF(J506&lt;=Dashboard!$I$29,"TIER 4","TIER 6"),IF(J506&gt;Dashboard!$H$30,IF(J506&lt;=Dashboard!$I$30,"TIER 5","TIER 6"),IF(J506&gt;Dashboard!$H$31,IF(J506&lt;=Dashboard!$I$31,"TIER 6","TIER 6"),"TIER 6")))))))</f>
        <v>TIER 2</v>
      </c>
      <c r="L506" s="14">
        <f>$J506*Dashboard!$J$37</f>
        <v>37945.62710712503</v>
      </c>
      <c r="M506" s="14">
        <f>$J506*Dashboard!$J$38</f>
        <v>57677.353202830047</v>
      </c>
      <c r="N506" s="14">
        <f>$J506*Dashboard!$J$39</f>
        <v>227673.7626427502</v>
      </c>
      <c r="O506" s="14">
        <f>$J506*Dashboard!$J$40</f>
        <v>435615.79918979539</v>
      </c>
      <c r="P506" s="14">
        <f>H506*(1+Dashboard!$L$19)^(Dashboard!$K$36-2019)</f>
        <v>67072.210182398878</v>
      </c>
      <c r="Q506" s="14">
        <f>I506*(1+Dashboard!$L$20)^(Dashboard!$K$36-2019)</f>
        <v>692966.13991501287</v>
      </c>
      <c r="R506" s="14">
        <f>J506*(1+Dashboard!$L$18)^(Dashboard!$K$36-2019)</f>
        <v>797624.70893870795</v>
      </c>
      <c r="S506" s="1" t="str">
        <f>IF(R506&gt;Dashboard!$K$26,"Metro",IF(R506&gt;Dashboard!$J$26,IF(R506&lt;=Dashboard!$K$26,"TIER 1","TIER 6"),IF(R506&gt;Dashboard!$J$27,IF(R506&lt;=Dashboard!$K$27,"TIER 2","TIER 6"),IF(R506&gt;Dashboard!$J$28,IF(R506&lt;=Dashboard!$K$28,"TIER 3","TIER 6"),IF(R506&gt;Dashboard!$J$29,IF(R506&lt;=Dashboard!$K$29,"TIER 4","TIER 6"),IF(R506&gt;Dashboard!$J$30,IF(R506&lt;=Dashboard!$K$30,"TIER 5","TIER 6"),IF(R506&gt;Dashboard!$J$31,IF(R506&lt;=Dashboard!$K$31,"TIER 6","TIER 6"),"TIER 6")))))))</f>
        <v>TIER 2</v>
      </c>
      <c r="T506" s="14">
        <f>$R506*Dashboard!$K$37</f>
        <v>79762.470893870806</v>
      </c>
      <c r="U506" s="14">
        <f>$R506*Dashboard!$K$38</f>
        <v>119643.70634080618</v>
      </c>
      <c r="V506" s="14">
        <f>$R506*Dashboard!$K$39</f>
        <v>199406.17723467699</v>
      </c>
      <c r="W506" s="14">
        <f>$R506*Dashboard!$K$40</f>
        <v>398812.35446935397</v>
      </c>
    </row>
    <row r="507" spans="3:23" x14ac:dyDescent="0.55000000000000004">
      <c r="C507" s="1" t="s">
        <v>606</v>
      </c>
      <c r="D507" s="1" t="s">
        <v>608</v>
      </c>
      <c r="E507" s="14">
        <v>120285</v>
      </c>
      <c r="F507" s="14">
        <v>573662</v>
      </c>
      <c r="G507" s="14">
        <v>693947</v>
      </c>
      <c r="H507" s="14">
        <f>E507*(1+Dashboard!$K$19)^(Dashboard!$J$36-2011)</f>
        <v>140933.0486438575</v>
      </c>
      <c r="I507" s="14">
        <f>F507*(1+Dashboard!$K$20)^(Dashboard!$J$36-2011)</f>
        <v>598152.25821815734</v>
      </c>
      <c r="J507" s="14">
        <f>G507*(1+Dashboard!$K$18)^(Dashboard!$J$36-2011)</f>
        <v>751445.16230048938</v>
      </c>
      <c r="K507" s="1" t="str">
        <f>IF(J507&gt;Dashboard!$I$26,"Metro",IF(J507&gt;Dashboard!$H$26,IF(J507&lt;=Dashboard!$I$26,"TIER 1","TIER 6"),IF(J507&gt;Dashboard!$H$27,IF(J507&lt;=Dashboard!$I$27,"TIER 2","TIER 6"),IF(J507&gt;Dashboard!$H$28,IF(J507&lt;=Dashboard!$I$28,"TIER 3","TIER 6"),IF(J507&gt;Dashboard!$H$29,IF(J507&lt;=Dashboard!$I$29,"TIER 4","TIER 6"),IF(J507&gt;Dashboard!$H$30,IF(J507&lt;=Dashboard!$I$30,"TIER 5","TIER 6"),IF(J507&gt;Dashboard!$H$31,IF(J507&lt;=Dashboard!$I$31,"TIER 6","TIER 6"),"TIER 6")))))))</f>
        <v>TIER 2</v>
      </c>
      <c r="L507" s="14">
        <f>$J507*Dashboard!$J$37</f>
        <v>37572.258115024473</v>
      </c>
      <c r="M507" s="14">
        <f>$J507*Dashboard!$J$38</f>
        <v>57109.832334837192</v>
      </c>
      <c r="N507" s="14">
        <f>$J507*Dashboard!$J$39</f>
        <v>225433.5486901468</v>
      </c>
      <c r="O507" s="14">
        <f>$J507*Dashboard!$J$40</f>
        <v>431329.52316048095</v>
      </c>
      <c r="P507" s="14">
        <f>H507*(1+Dashboard!$L$19)^(Dashboard!$K$36-2019)</f>
        <v>155601.47354413487</v>
      </c>
      <c r="Q507" s="14">
        <f>I507*(1+Dashboard!$L$20)^(Dashboard!$K$36-2019)</f>
        <v>612530.07232104789</v>
      </c>
      <c r="R507" s="14">
        <f>J507*(1+Dashboard!$L$18)^(Dashboard!$K$36-2019)</f>
        <v>789776.41767683986</v>
      </c>
      <c r="S507" s="1" t="str">
        <f>IF(R507&gt;Dashboard!$K$26,"Metro",IF(R507&gt;Dashboard!$J$26,IF(R507&lt;=Dashboard!$K$26,"TIER 1","TIER 6"),IF(R507&gt;Dashboard!$J$27,IF(R507&lt;=Dashboard!$K$27,"TIER 2","TIER 6"),IF(R507&gt;Dashboard!$J$28,IF(R507&lt;=Dashboard!$K$28,"TIER 3","TIER 6"),IF(R507&gt;Dashboard!$J$29,IF(R507&lt;=Dashboard!$K$29,"TIER 4","TIER 6"),IF(R507&gt;Dashboard!$J$30,IF(R507&lt;=Dashboard!$K$30,"TIER 5","TIER 6"),IF(R507&gt;Dashboard!$J$31,IF(R507&lt;=Dashboard!$K$31,"TIER 6","TIER 6"),"TIER 6")))))))</f>
        <v>TIER 2</v>
      </c>
      <c r="T507" s="14">
        <f>$R507*Dashboard!$K$37</f>
        <v>78977.641767683992</v>
      </c>
      <c r="U507" s="14">
        <f>$R507*Dashboard!$K$38</f>
        <v>118466.46265152597</v>
      </c>
      <c r="V507" s="14">
        <f>$R507*Dashboard!$K$39</f>
        <v>197444.10441920997</v>
      </c>
      <c r="W507" s="14">
        <f>$R507*Dashboard!$K$40</f>
        <v>394888.20883841993</v>
      </c>
    </row>
    <row r="508" spans="3:23" x14ac:dyDescent="0.55000000000000004">
      <c r="C508" s="1" t="s">
        <v>443</v>
      </c>
      <c r="D508" s="1" t="s">
        <v>465</v>
      </c>
      <c r="E508" s="14">
        <v>107352</v>
      </c>
      <c r="F508" s="14">
        <v>580509</v>
      </c>
      <c r="G508" s="14">
        <v>687861</v>
      </c>
      <c r="H508" s="14">
        <f>E508*(1+Dashboard!$K$19)^(Dashboard!$J$36-2011)</f>
        <v>125779.97786935521</v>
      </c>
      <c r="I508" s="14">
        <f>F508*(1+Dashboard!$K$20)^(Dashboard!$J$36-2011)</f>
        <v>605291.56413700804</v>
      </c>
      <c r="J508" s="14">
        <f>G508*(1+Dashboard!$K$18)^(Dashboard!$J$36-2011)</f>
        <v>744854.89639003691</v>
      </c>
      <c r="K508" s="1" t="str">
        <f>IF(J508&gt;Dashboard!$I$26,"Metro",IF(J508&gt;Dashboard!$H$26,IF(J508&lt;=Dashboard!$I$26,"TIER 1","TIER 6"),IF(J508&gt;Dashboard!$H$27,IF(J508&lt;=Dashboard!$I$27,"TIER 2","TIER 6"),IF(J508&gt;Dashboard!$H$28,IF(J508&lt;=Dashboard!$I$28,"TIER 3","TIER 6"),IF(J508&gt;Dashboard!$H$29,IF(J508&lt;=Dashboard!$I$29,"TIER 4","TIER 6"),IF(J508&gt;Dashboard!$H$30,IF(J508&lt;=Dashboard!$I$30,"TIER 5","TIER 6"),IF(J508&gt;Dashboard!$H$31,IF(J508&lt;=Dashboard!$I$31,"TIER 6","TIER 6"),"TIER 6")))))))</f>
        <v>TIER 2</v>
      </c>
      <c r="L508" s="14">
        <f>$J508*Dashboard!$J$37</f>
        <v>37242.744819501844</v>
      </c>
      <c r="M508" s="14">
        <f>$J508*Dashboard!$J$38</f>
        <v>56608.972125642802</v>
      </c>
      <c r="N508" s="14">
        <f>$J508*Dashboard!$J$39</f>
        <v>223456.46891701108</v>
      </c>
      <c r="O508" s="14">
        <f>$J508*Dashboard!$J$40</f>
        <v>427546.71052788122</v>
      </c>
      <c r="P508" s="14">
        <f>H508*(1+Dashboard!$L$19)^(Dashboard!$K$36-2019)</f>
        <v>138871.25899247592</v>
      </c>
      <c r="Q508" s="14">
        <f>I508*(1+Dashboard!$L$20)^(Dashboard!$K$36-2019)</f>
        <v>619840.98607371445</v>
      </c>
      <c r="R508" s="14">
        <f>J508*(1+Dashboard!$L$18)^(Dashboard!$K$36-2019)</f>
        <v>782849.98197212291</v>
      </c>
      <c r="S508" s="1" t="str">
        <f>IF(R508&gt;Dashboard!$K$26,"Metro",IF(R508&gt;Dashboard!$J$26,IF(R508&lt;=Dashboard!$K$26,"TIER 1","TIER 6"),IF(R508&gt;Dashboard!$J$27,IF(R508&lt;=Dashboard!$K$27,"TIER 2","TIER 6"),IF(R508&gt;Dashboard!$J$28,IF(R508&lt;=Dashboard!$K$28,"TIER 3","TIER 6"),IF(R508&gt;Dashboard!$J$29,IF(R508&lt;=Dashboard!$K$29,"TIER 4","TIER 6"),IF(R508&gt;Dashboard!$J$30,IF(R508&lt;=Dashboard!$K$30,"TIER 5","TIER 6"),IF(R508&gt;Dashboard!$J$31,IF(R508&lt;=Dashboard!$K$31,"TIER 6","TIER 6"),"TIER 6")))))))</f>
        <v>TIER 2</v>
      </c>
      <c r="T508" s="14">
        <f>$R508*Dashboard!$K$37</f>
        <v>78284.998197212291</v>
      </c>
      <c r="U508" s="14">
        <f>$R508*Dashboard!$K$38</f>
        <v>117427.49729581844</v>
      </c>
      <c r="V508" s="14">
        <f>$R508*Dashboard!$K$39</f>
        <v>195712.49549303073</v>
      </c>
      <c r="W508" s="14">
        <f>$R508*Dashboard!$K$40</f>
        <v>391424.99098606146</v>
      </c>
    </row>
    <row r="509" spans="3:23" x14ac:dyDescent="0.55000000000000004">
      <c r="C509" s="1" t="s">
        <v>643</v>
      </c>
      <c r="D509" s="1" t="s">
        <v>648</v>
      </c>
      <c r="E509" s="14">
        <v>112703</v>
      </c>
      <c r="F509" s="14">
        <v>574568</v>
      </c>
      <c r="G509" s="14">
        <v>687271</v>
      </c>
      <c r="H509" s="14">
        <f>E509*(1+Dashboard!$K$19)^(Dashboard!$J$36-2011)</f>
        <v>132049.52721709834</v>
      </c>
      <c r="I509" s="14">
        <f>F509*(1+Dashboard!$K$20)^(Dashboard!$J$36-2011)</f>
        <v>599096.93634908751</v>
      </c>
      <c r="J509" s="14">
        <f>G509*(1+Dashboard!$K$18)^(Dashboard!$J$36-2011)</f>
        <v>744216.01093371632</v>
      </c>
      <c r="K509" s="1" t="str">
        <f>IF(J509&gt;Dashboard!$I$26,"Metro",IF(J509&gt;Dashboard!$H$26,IF(J509&lt;=Dashboard!$I$26,"TIER 1","TIER 6"),IF(J509&gt;Dashboard!$H$27,IF(J509&lt;=Dashboard!$I$27,"TIER 2","TIER 6"),IF(J509&gt;Dashboard!$H$28,IF(J509&lt;=Dashboard!$I$28,"TIER 3","TIER 6"),IF(J509&gt;Dashboard!$H$29,IF(J509&lt;=Dashboard!$I$29,"TIER 4","TIER 6"),IF(J509&gt;Dashboard!$H$30,IF(J509&lt;=Dashboard!$I$30,"TIER 5","TIER 6"),IF(J509&gt;Dashboard!$H$31,IF(J509&lt;=Dashboard!$I$31,"TIER 6","TIER 6"),"TIER 6")))))))</f>
        <v>TIER 2</v>
      </c>
      <c r="L509" s="14">
        <f>$J509*Dashboard!$J$37</f>
        <v>37210.800546685816</v>
      </c>
      <c r="M509" s="14">
        <f>$J509*Dashboard!$J$38</f>
        <v>56560.416830962437</v>
      </c>
      <c r="N509" s="14">
        <f>$J509*Dashboard!$J$39</f>
        <v>223264.80328011489</v>
      </c>
      <c r="O509" s="14">
        <f>$J509*Dashboard!$J$40</f>
        <v>427179.9902759532</v>
      </c>
      <c r="P509" s="14">
        <f>H509*(1+Dashboard!$L$19)^(Dashboard!$K$36-2019)</f>
        <v>145793.34807203419</v>
      </c>
      <c r="Q509" s="14">
        <f>I509*(1+Dashboard!$L$20)^(Dashboard!$K$36-2019)</f>
        <v>613497.45772486203</v>
      </c>
      <c r="R509" s="14">
        <f>J509*(1+Dashboard!$L$18)^(Dashboard!$K$36-2019)</f>
        <v>782178.50693666725</v>
      </c>
      <c r="S509" s="1" t="str">
        <f>IF(R509&gt;Dashboard!$K$26,"Metro",IF(R509&gt;Dashboard!$J$26,IF(R509&lt;=Dashboard!$K$26,"TIER 1","TIER 6"),IF(R509&gt;Dashboard!$J$27,IF(R509&lt;=Dashboard!$K$27,"TIER 2","TIER 6"),IF(R509&gt;Dashboard!$J$28,IF(R509&lt;=Dashboard!$K$28,"TIER 3","TIER 6"),IF(R509&gt;Dashboard!$J$29,IF(R509&lt;=Dashboard!$K$29,"TIER 4","TIER 6"),IF(R509&gt;Dashboard!$J$30,IF(R509&lt;=Dashboard!$K$30,"TIER 5","TIER 6"),IF(R509&gt;Dashboard!$J$31,IF(R509&lt;=Dashboard!$K$31,"TIER 6","TIER 6"),"TIER 6")))))))</f>
        <v>TIER 2</v>
      </c>
      <c r="T509" s="14">
        <f>$R509*Dashboard!$K$37</f>
        <v>78217.850693666725</v>
      </c>
      <c r="U509" s="14">
        <f>$R509*Dashboard!$K$38</f>
        <v>117326.77604050009</v>
      </c>
      <c r="V509" s="14">
        <f>$R509*Dashboard!$K$39</f>
        <v>195544.62673416681</v>
      </c>
      <c r="W509" s="14">
        <f>$R509*Dashboard!$K$40</f>
        <v>391089.25346833363</v>
      </c>
    </row>
    <row r="510" spans="3:23" x14ac:dyDescent="0.55000000000000004">
      <c r="C510" s="1" t="s">
        <v>269</v>
      </c>
      <c r="D510" s="1" t="s">
        <v>276</v>
      </c>
      <c r="E510" s="14">
        <v>48285</v>
      </c>
      <c r="F510" s="14">
        <v>637848</v>
      </c>
      <c r="G510" s="14">
        <v>686133</v>
      </c>
      <c r="H510" s="14">
        <f>E510*(1+Dashboard!$K$19)^(Dashboard!$J$36-2011)</f>
        <v>56573.573211694391</v>
      </c>
      <c r="I510" s="14">
        <f>F510*(1+Dashboard!$K$20)^(Dashboard!$J$36-2011)</f>
        <v>665078.42876107397</v>
      </c>
      <c r="J510" s="14">
        <f>G510*(1+Dashboard!$K$18)^(Dashboard!$J$36-2011)</f>
        <v>742983.72000271152</v>
      </c>
      <c r="K510" s="1" t="str">
        <f>IF(J510&gt;Dashboard!$I$26,"Metro",IF(J510&gt;Dashboard!$H$26,IF(J510&lt;=Dashboard!$I$26,"TIER 1","TIER 6"),IF(J510&gt;Dashboard!$H$27,IF(J510&lt;=Dashboard!$I$27,"TIER 2","TIER 6"),IF(J510&gt;Dashboard!$H$28,IF(J510&lt;=Dashboard!$I$28,"TIER 3","TIER 6"),IF(J510&gt;Dashboard!$H$29,IF(J510&lt;=Dashboard!$I$29,"TIER 4","TIER 6"),IF(J510&gt;Dashboard!$H$30,IF(J510&lt;=Dashboard!$I$30,"TIER 5","TIER 6"),IF(J510&gt;Dashboard!$H$31,IF(J510&lt;=Dashboard!$I$31,"TIER 6","TIER 6"),"TIER 6")))))))</f>
        <v>TIER 2</v>
      </c>
      <c r="L510" s="14">
        <f>$J510*Dashboard!$J$37</f>
        <v>37149.186000135574</v>
      </c>
      <c r="M510" s="14">
        <f>$J510*Dashboard!$J$38</f>
        <v>56466.762720206076</v>
      </c>
      <c r="N510" s="14">
        <f>$J510*Dashboard!$J$39</f>
        <v>222895.11600081346</v>
      </c>
      <c r="O510" s="14">
        <f>$J510*Dashboard!$J$40</f>
        <v>426472.65528155648</v>
      </c>
      <c r="P510" s="14">
        <f>H510*(1+Dashboard!$L$19)^(Dashboard!$K$36-2019)</f>
        <v>62461.796151461545</v>
      </c>
      <c r="Q510" s="14">
        <f>I510*(1+Dashboard!$L$20)^(Dashboard!$K$36-2019)</f>
        <v>681064.95038861863</v>
      </c>
      <c r="R510" s="14">
        <f>J510*(1+Dashboard!$L$18)^(Dashboard!$K$36-2019)</f>
        <v>780883.35678353417</v>
      </c>
      <c r="S510" s="1" t="str">
        <f>IF(R510&gt;Dashboard!$K$26,"Metro",IF(R510&gt;Dashboard!$J$26,IF(R510&lt;=Dashboard!$K$26,"TIER 1","TIER 6"),IF(R510&gt;Dashboard!$J$27,IF(R510&lt;=Dashboard!$K$27,"TIER 2","TIER 6"),IF(R510&gt;Dashboard!$J$28,IF(R510&lt;=Dashboard!$K$28,"TIER 3","TIER 6"),IF(R510&gt;Dashboard!$J$29,IF(R510&lt;=Dashboard!$K$29,"TIER 4","TIER 6"),IF(R510&gt;Dashboard!$J$30,IF(R510&lt;=Dashboard!$K$30,"TIER 5","TIER 6"),IF(R510&gt;Dashboard!$J$31,IF(R510&lt;=Dashboard!$K$31,"TIER 6","TIER 6"),"TIER 6")))))))</f>
        <v>TIER 2</v>
      </c>
      <c r="T510" s="14">
        <f>$R510*Dashboard!$K$37</f>
        <v>78088.335678353425</v>
      </c>
      <c r="U510" s="14">
        <f>$R510*Dashboard!$K$38</f>
        <v>117132.50351753012</v>
      </c>
      <c r="V510" s="14">
        <f>$R510*Dashboard!$K$39</f>
        <v>195220.83919588354</v>
      </c>
      <c r="W510" s="14">
        <f>$R510*Dashboard!$K$40</f>
        <v>390441.67839176708</v>
      </c>
    </row>
    <row r="511" spans="3:23" x14ac:dyDescent="0.55000000000000004">
      <c r="C511" s="1" t="s">
        <v>559</v>
      </c>
      <c r="D511" s="1" t="s">
        <v>566</v>
      </c>
      <c r="E511" s="14">
        <v>177807</v>
      </c>
      <c r="F511" s="14">
        <v>506820</v>
      </c>
      <c r="G511" s="14">
        <v>684627</v>
      </c>
      <c r="H511" s="14">
        <f>E511*(1+Dashboard!$K$19)^(Dashboard!$J$36-2011)</f>
        <v>208329.23955786982</v>
      </c>
      <c r="I511" s="14">
        <f>F511*(1+Dashboard!$K$20)^(Dashboard!$J$36-2011)</f>
        <v>528456.7001302623</v>
      </c>
      <c r="J511" s="14">
        <f>G511*(1+Dashboard!$K$18)^(Dashboard!$J$36-2011)</f>
        <v>741352.93780403573</v>
      </c>
      <c r="K511" s="1" t="str">
        <f>IF(J511&gt;Dashboard!$I$26,"Metro",IF(J511&gt;Dashboard!$H$26,IF(J511&lt;=Dashboard!$I$26,"TIER 1","TIER 6"),IF(J511&gt;Dashboard!$H$27,IF(J511&lt;=Dashboard!$I$27,"TIER 2","TIER 6"),IF(J511&gt;Dashboard!$H$28,IF(J511&lt;=Dashboard!$I$28,"TIER 3","TIER 6"),IF(J511&gt;Dashboard!$H$29,IF(J511&lt;=Dashboard!$I$29,"TIER 4","TIER 6"),IF(J511&gt;Dashboard!$H$30,IF(J511&lt;=Dashboard!$I$30,"TIER 5","TIER 6"),IF(J511&gt;Dashboard!$H$31,IF(J511&lt;=Dashboard!$I$31,"TIER 6","TIER 6"),"TIER 6")))))))</f>
        <v>TIER 2</v>
      </c>
      <c r="L511" s="14">
        <f>$J511*Dashboard!$J$37</f>
        <v>37067.646890201788</v>
      </c>
      <c r="M511" s="14">
        <f>$J511*Dashboard!$J$38</f>
        <v>56342.823273106711</v>
      </c>
      <c r="N511" s="14">
        <f>$J511*Dashboard!$J$39</f>
        <v>222405.88134121071</v>
      </c>
      <c r="O511" s="14">
        <f>$J511*Dashboard!$J$40</f>
        <v>425536.58629951655</v>
      </c>
      <c r="P511" s="14">
        <f>H511*(1+Dashboard!$L$19)^(Dashboard!$K$36-2019)</f>
        <v>230012.31414109812</v>
      </c>
      <c r="Q511" s="14">
        <f>I511*(1+Dashboard!$L$20)^(Dashboard!$K$36-2019)</f>
        <v>541159.23880918289</v>
      </c>
      <c r="R511" s="14">
        <f>J511*(1+Dashboard!$L$18)^(Dashboard!$K$36-2019)</f>
        <v>779169.38830320176</v>
      </c>
      <c r="S511" s="1" t="str">
        <f>IF(R511&gt;Dashboard!$K$26,"Metro",IF(R511&gt;Dashboard!$J$26,IF(R511&lt;=Dashboard!$K$26,"TIER 1","TIER 6"),IF(R511&gt;Dashboard!$J$27,IF(R511&lt;=Dashboard!$K$27,"TIER 2","TIER 6"),IF(R511&gt;Dashboard!$J$28,IF(R511&lt;=Dashboard!$K$28,"TIER 3","TIER 6"),IF(R511&gt;Dashboard!$J$29,IF(R511&lt;=Dashboard!$K$29,"TIER 4","TIER 6"),IF(R511&gt;Dashboard!$J$30,IF(R511&lt;=Dashboard!$K$30,"TIER 5","TIER 6"),IF(R511&gt;Dashboard!$J$31,IF(R511&lt;=Dashboard!$K$31,"TIER 6","TIER 6"),"TIER 6")))))))</f>
        <v>TIER 2</v>
      </c>
      <c r="T511" s="14">
        <f>$R511*Dashboard!$K$37</f>
        <v>77916.938830320185</v>
      </c>
      <c r="U511" s="14">
        <f>$R511*Dashboard!$K$38</f>
        <v>116875.40824548026</v>
      </c>
      <c r="V511" s="14">
        <f>$R511*Dashboard!$K$39</f>
        <v>194792.34707580044</v>
      </c>
      <c r="W511" s="14">
        <f>$R511*Dashboard!$K$40</f>
        <v>389584.69415160088</v>
      </c>
    </row>
    <row r="512" spans="3:23" x14ac:dyDescent="0.55000000000000004">
      <c r="C512" s="1" t="s">
        <v>571</v>
      </c>
      <c r="D512" s="1" t="s">
        <v>576</v>
      </c>
      <c r="E512" s="14">
        <v>89025</v>
      </c>
      <c r="F512" s="14">
        <v>580894</v>
      </c>
      <c r="G512" s="14">
        <v>669919</v>
      </c>
      <c r="H512" s="14">
        <f>E512*(1+Dashboard!$K$19)^(Dashboard!$J$36-2011)</f>
        <v>104306.97639372668</v>
      </c>
      <c r="I512" s="14">
        <f>F512*(1+Dashboard!$K$20)^(Dashboard!$J$36-2011)</f>
        <v>605693.00020809867</v>
      </c>
      <c r="J512" s="14">
        <f>G512*(1+Dashboard!$K$18)^(Dashboard!$J$36-2011)</f>
        <v>725426.2813776579</v>
      </c>
      <c r="K512" s="1" t="str">
        <f>IF(J512&gt;Dashboard!$I$26,"Metro",IF(J512&gt;Dashboard!$H$26,IF(J512&lt;=Dashboard!$I$26,"TIER 1","TIER 6"),IF(J512&gt;Dashboard!$H$27,IF(J512&lt;=Dashboard!$I$27,"TIER 2","TIER 6"),IF(J512&gt;Dashboard!$H$28,IF(J512&lt;=Dashboard!$I$28,"TIER 3","TIER 6"),IF(J512&gt;Dashboard!$H$29,IF(J512&lt;=Dashboard!$I$29,"TIER 4","TIER 6"),IF(J512&gt;Dashboard!$H$30,IF(J512&lt;=Dashboard!$I$30,"TIER 5","TIER 6"),IF(J512&gt;Dashboard!$H$31,IF(J512&lt;=Dashboard!$I$31,"TIER 6","TIER 6"),"TIER 6")))))))</f>
        <v>TIER 2</v>
      </c>
      <c r="L512" s="14">
        <f>$J512*Dashboard!$J$37</f>
        <v>36271.314068882893</v>
      </c>
      <c r="M512" s="14">
        <f>$J512*Dashboard!$J$38</f>
        <v>55132.397384702002</v>
      </c>
      <c r="N512" s="14">
        <f>$J512*Dashboard!$J$39</f>
        <v>217627.88441329738</v>
      </c>
      <c r="O512" s="14">
        <f>$J512*Dashboard!$J$40</f>
        <v>416394.68551077566</v>
      </c>
      <c r="P512" s="14">
        <f>H512*(1+Dashboard!$L$19)^(Dashboard!$K$36-2019)</f>
        <v>115163.33027614919</v>
      </c>
      <c r="Q512" s="14">
        <f>I512*(1+Dashboard!$L$20)^(Dashboard!$K$36-2019)</f>
        <v>620252.07148262009</v>
      </c>
      <c r="R512" s="14">
        <f>J512*(1+Dashboard!$L$18)^(Dashboard!$K$36-2019)</f>
        <v>762430.31233458885</v>
      </c>
      <c r="S512" s="1" t="str">
        <f>IF(R512&gt;Dashboard!$K$26,"Metro",IF(R512&gt;Dashboard!$J$26,IF(R512&lt;=Dashboard!$K$26,"TIER 1","TIER 6"),IF(R512&gt;Dashboard!$J$27,IF(R512&lt;=Dashboard!$K$27,"TIER 2","TIER 6"),IF(R512&gt;Dashboard!$J$28,IF(R512&lt;=Dashboard!$K$28,"TIER 3","TIER 6"),IF(R512&gt;Dashboard!$J$29,IF(R512&lt;=Dashboard!$K$29,"TIER 4","TIER 6"),IF(R512&gt;Dashboard!$J$30,IF(R512&lt;=Dashboard!$K$30,"TIER 5","TIER 6"),IF(R512&gt;Dashboard!$J$31,IF(R512&lt;=Dashboard!$K$31,"TIER 6","TIER 6"),"TIER 6")))))))</f>
        <v>TIER 2</v>
      </c>
      <c r="T512" s="14">
        <f>$R512*Dashboard!$K$37</f>
        <v>76243.031233458882</v>
      </c>
      <c r="U512" s="14">
        <f>$R512*Dashboard!$K$38</f>
        <v>114364.54685018833</v>
      </c>
      <c r="V512" s="14">
        <f>$R512*Dashboard!$K$39</f>
        <v>190607.57808364721</v>
      </c>
      <c r="W512" s="14">
        <f>$R512*Dashboard!$K$40</f>
        <v>381215.15616729442</v>
      </c>
    </row>
    <row r="513" spans="3:23" x14ac:dyDescent="0.55000000000000004">
      <c r="C513" s="1" t="s">
        <v>269</v>
      </c>
      <c r="D513" s="1" t="s">
        <v>281</v>
      </c>
      <c r="E513" s="14">
        <v>48140</v>
      </c>
      <c r="F513" s="14">
        <v>611156</v>
      </c>
      <c r="G513" s="14">
        <v>659296</v>
      </c>
      <c r="H513" s="14">
        <f>E513*(1+Dashboard!$K$19)^(Dashboard!$J$36-2011)</f>
        <v>56403.682601449065</v>
      </c>
      <c r="I513" s="14">
        <f>F513*(1+Dashboard!$K$20)^(Dashboard!$J$36-2011)</f>
        <v>637246.91808691563</v>
      </c>
      <c r="J513" s="14">
        <f>G513*(1+Dashboard!$K$18)^(Dashboard!$J$36-2011)</f>
        <v>713923.0945937708</v>
      </c>
      <c r="K513" s="1" t="str">
        <f>IF(J513&gt;Dashboard!$I$26,"Metro",IF(J513&gt;Dashboard!$H$26,IF(J513&lt;=Dashboard!$I$26,"TIER 1","TIER 6"),IF(J513&gt;Dashboard!$H$27,IF(J513&lt;=Dashboard!$I$27,"TIER 2","TIER 6"),IF(J513&gt;Dashboard!$H$28,IF(J513&lt;=Dashboard!$I$28,"TIER 3","TIER 6"),IF(J513&gt;Dashboard!$H$29,IF(J513&lt;=Dashboard!$I$29,"TIER 4","TIER 6"),IF(J513&gt;Dashboard!$H$30,IF(J513&lt;=Dashboard!$I$30,"TIER 5","TIER 6"),IF(J513&gt;Dashboard!$H$31,IF(J513&lt;=Dashboard!$I$31,"TIER 6","TIER 6"),"TIER 6")))))))</f>
        <v>TIER 2</v>
      </c>
      <c r="L513" s="14">
        <f>$J513*Dashboard!$J$37</f>
        <v>35696.15472968854</v>
      </c>
      <c r="M513" s="14">
        <f>$J513*Dashboard!$J$38</f>
        <v>54258.155189126577</v>
      </c>
      <c r="N513" s="14">
        <f>$J513*Dashboard!$J$39</f>
        <v>214176.92837813124</v>
      </c>
      <c r="O513" s="14">
        <f>$J513*Dashboard!$J$40</f>
        <v>409791.85629682447</v>
      </c>
      <c r="P513" s="14">
        <f>H513*(1+Dashboard!$L$19)^(Dashboard!$K$36-2019)</f>
        <v>62274.223190045748</v>
      </c>
      <c r="Q513" s="14">
        <f>I513*(1+Dashboard!$L$20)^(Dashboard!$K$36-2019)</f>
        <v>652564.45237690897</v>
      </c>
      <c r="R513" s="14">
        <f>J513*(1+Dashboard!$L$18)^(Dashboard!$K$36-2019)</f>
        <v>750340.34741654608</v>
      </c>
      <c r="S513" s="1" t="str">
        <f>IF(R513&gt;Dashboard!$K$26,"Metro",IF(R513&gt;Dashboard!$J$26,IF(R513&lt;=Dashboard!$K$26,"TIER 1","TIER 6"),IF(R513&gt;Dashboard!$J$27,IF(R513&lt;=Dashboard!$K$27,"TIER 2","TIER 6"),IF(R513&gt;Dashboard!$J$28,IF(R513&lt;=Dashboard!$K$28,"TIER 3","TIER 6"),IF(R513&gt;Dashboard!$J$29,IF(R513&lt;=Dashboard!$K$29,"TIER 4","TIER 6"),IF(R513&gt;Dashboard!$J$30,IF(R513&lt;=Dashboard!$K$30,"TIER 5","TIER 6"),IF(R513&gt;Dashboard!$J$31,IF(R513&lt;=Dashboard!$K$31,"TIER 6","TIER 6"),"TIER 6")))))))</f>
        <v>TIER 2</v>
      </c>
      <c r="T513" s="14">
        <f>$R513*Dashboard!$K$37</f>
        <v>75034.034741654614</v>
      </c>
      <c r="U513" s="14">
        <f>$R513*Dashboard!$K$38</f>
        <v>112551.05211248191</v>
      </c>
      <c r="V513" s="14">
        <f>$R513*Dashboard!$K$39</f>
        <v>187585.08685413652</v>
      </c>
      <c r="W513" s="14">
        <f>$R513*Dashboard!$K$40</f>
        <v>375170.17370827304</v>
      </c>
    </row>
    <row r="514" spans="3:23" x14ac:dyDescent="0.55000000000000004">
      <c r="C514" s="1" t="s">
        <v>320</v>
      </c>
      <c r="D514" s="1" t="s">
        <v>328</v>
      </c>
      <c r="E514" s="14">
        <v>205299</v>
      </c>
      <c r="F514" s="14">
        <v>453618</v>
      </c>
      <c r="G514" s="14">
        <v>658917</v>
      </c>
      <c r="H514" s="14">
        <f>E514*(1+Dashboard!$K$19)^(Dashboard!$J$36-2011)</f>
        <v>240540.49926038409</v>
      </c>
      <c r="I514" s="14">
        <f>F514*(1+Dashboard!$K$20)^(Dashboard!$J$36-2011)</f>
        <v>472983.44856100646</v>
      </c>
      <c r="J514" s="14">
        <f>G514*(1+Dashboard!$K$18)^(Dashboard!$J$36-2011)</f>
        <v>713512.69190233771</v>
      </c>
      <c r="K514" s="1" t="str">
        <f>IF(J514&gt;Dashboard!$I$26,"Metro",IF(J514&gt;Dashboard!$H$26,IF(J514&lt;=Dashboard!$I$26,"TIER 1","TIER 6"),IF(J514&gt;Dashboard!$H$27,IF(J514&lt;=Dashboard!$I$27,"TIER 2","TIER 6"),IF(J514&gt;Dashboard!$H$28,IF(J514&lt;=Dashboard!$I$28,"TIER 3","TIER 6"),IF(J514&gt;Dashboard!$H$29,IF(J514&lt;=Dashboard!$I$29,"TIER 4","TIER 6"),IF(J514&gt;Dashboard!$H$30,IF(J514&lt;=Dashboard!$I$30,"TIER 5","TIER 6"),IF(J514&gt;Dashboard!$H$31,IF(J514&lt;=Dashboard!$I$31,"TIER 6","TIER 6"),"TIER 6")))))))</f>
        <v>TIER 2</v>
      </c>
      <c r="L514" s="14">
        <f>$J514*Dashboard!$J$37</f>
        <v>35675.634595116884</v>
      </c>
      <c r="M514" s="14">
        <f>$J514*Dashboard!$J$38</f>
        <v>54226.964584577661</v>
      </c>
      <c r="N514" s="14">
        <f>$J514*Dashboard!$J$39</f>
        <v>214053.80757070132</v>
      </c>
      <c r="O514" s="14">
        <f>$J514*Dashboard!$J$40</f>
        <v>409556.28515194188</v>
      </c>
      <c r="P514" s="14">
        <f>H514*(1+Dashboard!$L$19)^(Dashboard!$K$36-2019)</f>
        <v>265576.14762553386</v>
      </c>
      <c r="Q514" s="14">
        <f>I514*(1+Dashboard!$L$20)^(Dashboard!$K$36-2019)</f>
        <v>484352.57406997337</v>
      </c>
      <c r="R514" s="14">
        <f>J514*(1+Dashboard!$L$18)^(Dashboard!$K$36-2019)</f>
        <v>749909.01006326173</v>
      </c>
      <c r="S514" s="1" t="str">
        <f>IF(R514&gt;Dashboard!$K$26,"Metro",IF(R514&gt;Dashboard!$J$26,IF(R514&lt;=Dashboard!$K$26,"TIER 1","TIER 6"),IF(R514&gt;Dashboard!$J$27,IF(R514&lt;=Dashboard!$K$27,"TIER 2","TIER 6"),IF(R514&gt;Dashboard!$J$28,IF(R514&lt;=Dashboard!$K$28,"TIER 3","TIER 6"),IF(R514&gt;Dashboard!$J$29,IF(R514&lt;=Dashboard!$K$29,"TIER 4","TIER 6"),IF(R514&gt;Dashboard!$J$30,IF(R514&lt;=Dashboard!$K$30,"TIER 5","TIER 6"),IF(R514&gt;Dashboard!$J$31,IF(R514&lt;=Dashboard!$K$31,"TIER 6","TIER 6"),"TIER 6")))))))</f>
        <v>TIER 2</v>
      </c>
      <c r="T514" s="14">
        <f>$R514*Dashboard!$K$37</f>
        <v>74990.901006326181</v>
      </c>
      <c r="U514" s="14">
        <f>$R514*Dashboard!$K$38</f>
        <v>112486.35150948925</v>
      </c>
      <c r="V514" s="14">
        <f>$R514*Dashboard!$K$39</f>
        <v>187477.25251581543</v>
      </c>
      <c r="W514" s="14">
        <f>$R514*Dashboard!$K$40</f>
        <v>374954.50503163086</v>
      </c>
    </row>
    <row r="515" spans="3:23" x14ac:dyDescent="0.55000000000000004">
      <c r="C515" s="1" t="s">
        <v>294</v>
      </c>
      <c r="D515" s="1" t="s">
        <v>315</v>
      </c>
      <c r="E515" s="14">
        <v>28116</v>
      </c>
      <c r="F515" s="14">
        <v>628130</v>
      </c>
      <c r="G515" s="14">
        <v>656246</v>
      </c>
      <c r="H515" s="14">
        <f>E515*(1+Dashboard!$K$19)^(Dashboard!$J$36-2011)</f>
        <v>32942.375156259695</v>
      </c>
      <c r="I515" s="14">
        <f>F515*(1+Dashboard!$K$20)^(Dashboard!$J$36-2011)</f>
        <v>654945.55671209039</v>
      </c>
      <c r="J515" s="14">
        <f>G515*(1+Dashboard!$K$18)^(Dashboard!$J$36-2011)</f>
        <v>710620.38164160517</v>
      </c>
      <c r="K515" s="1" t="str">
        <f>IF(J515&gt;Dashboard!$I$26,"Metro",IF(J515&gt;Dashboard!$H$26,IF(J515&lt;=Dashboard!$I$26,"TIER 1","TIER 6"),IF(J515&gt;Dashboard!$H$27,IF(J515&lt;=Dashboard!$I$27,"TIER 2","TIER 6"),IF(J515&gt;Dashboard!$H$28,IF(J515&lt;=Dashboard!$I$28,"TIER 3","TIER 6"),IF(J515&gt;Dashboard!$H$29,IF(J515&lt;=Dashboard!$I$29,"TIER 4","TIER 6"),IF(J515&gt;Dashboard!$H$30,IF(J515&lt;=Dashboard!$I$30,"TIER 5","TIER 6"),IF(J515&gt;Dashboard!$H$31,IF(J515&lt;=Dashboard!$I$31,"TIER 6","TIER 6"),"TIER 6")))))))</f>
        <v>TIER 2</v>
      </c>
      <c r="L515" s="14">
        <f>$J515*Dashboard!$J$37</f>
        <v>35531.01908208026</v>
      </c>
      <c r="M515" s="14">
        <f>$J515*Dashboard!$J$38</f>
        <v>54007.149004761988</v>
      </c>
      <c r="N515" s="14">
        <f>$J515*Dashboard!$J$39</f>
        <v>213186.11449248155</v>
      </c>
      <c r="O515" s="14">
        <f>$J515*Dashboard!$J$40</f>
        <v>407896.09906228143</v>
      </c>
      <c r="P515" s="14">
        <f>H515*(1+Dashboard!$L$19)^(Dashboard!$K$36-2019)</f>
        <v>36371.044021838934</v>
      </c>
      <c r="Q515" s="14">
        <f>I515*(1+Dashboard!$L$20)^(Dashboard!$K$36-2019)</f>
        <v>670688.51401525608</v>
      </c>
      <c r="R515" s="14">
        <f>J515*(1+Dashboard!$L$18)^(Dashboard!$K$36-2019)</f>
        <v>746869.16291122453</v>
      </c>
      <c r="S515" s="1" t="str">
        <f>IF(R515&gt;Dashboard!$K$26,"Metro",IF(R515&gt;Dashboard!$J$26,IF(R515&lt;=Dashboard!$K$26,"TIER 1","TIER 6"),IF(R515&gt;Dashboard!$J$27,IF(R515&lt;=Dashboard!$K$27,"TIER 2","TIER 6"),IF(R515&gt;Dashboard!$J$28,IF(R515&lt;=Dashboard!$K$28,"TIER 3","TIER 6"),IF(R515&gt;Dashboard!$J$29,IF(R515&lt;=Dashboard!$K$29,"TIER 4","TIER 6"),IF(R515&gt;Dashboard!$J$30,IF(R515&lt;=Dashboard!$K$30,"TIER 5","TIER 6"),IF(R515&gt;Dashboard!$J$31,IF(R515&lt;=Dashboard!$K$31,"TIER 6","TIER 6"),"TIER 6")))))))</f>
        <v>TIER 2</v>
      </c>
      <c r="T515" s="14">
        <f>$R515*Dashboard!$K$37</f>
        <v>74686.916291122456</v>
      </c>
      <c r="U515" s="14">
        <f>$R515*Dashboard!$K$38</f>
        <v>112030.37443668368</v>
      </c>
      <c r="V515" s="14">
        <f>$R515*Dashboard!$K$39</f>
        <v>186717.29072780613</v>
      </c>
      <c r="W515" s="14">
        <f>$R515*Dashboard!$K$40</f>
        <v>373434.58145561226</v>
      </c>
    </row>
    <row r="516" spans="3:23" x14ac:dyDescent="0.55000000000000004">
      <c r="C516" s="1" t="s">
        <v>443</v>
      </c>
      <c r="D516" s="1" t="s">
        <v>468</v>
      </c>
      <c r="E516" s="14">
        <v>110544</v>
      </c>
      <c r="F516" s="14">
        <v>534214</v>
      </c>
      <c r="G516" s="14">
        <v>644758</v>
      </c>
      <c r="H516" s="14">
        <f>E516*(1+Dashboard!$K$19)^(Dashboard!$J$36-2011)</f>
        <v>129519.91461351444</v>
      </c>
      <c r="I516" s="14">
        <f>F516*(1+Dashboard!$K$20)^(Dashboard!$J$36-2011)</f>
        <v>557020.17995222739</v>
      </c>
      <c r="J516" s="14">
        <f>G516*(1+Dashboard!$K$18)^(Dashboard!$J$36-2011)</f>
        <v>698180.52380734973</v>
      </c>
      <c r="K516" s="1" t="str">
        <f>IF(J516&gt;Dashboard!$I$26,"Metro",IF(J516&gt;Dashboard!$H$26,IF(J516&lt;=Dashboard!$I$26,"TIER 1","TIER 6"),IF(J516&gt;Dashboard!$H$27,IF(J516&lt;=Dashboard!$I$27,"TIER 2","TIER 6"),IF(J516&gt;Dashboard!$H$28,IF(J516&lt;=Dashboard!$I$28,"TIER 3","TIER 6"),IF(J516&gt;Dashboard!$H$29,IF(J516&lt;=Dashboard!$I$29,"TIER 4","TIER 6"),IF(J516&gt;Dashboard!$H$30,IF(J516&lt;=Dashboard!$I$30,"TIER 5","TIER 6"),IF(J516&gt;Dashboard!$H$31,IF(J516&lt;=Dashboard!$I$31,"TIER 6","TIER 6"),"TIER 6")))))))</f>
        <v>TIER 2</v>
      </c>
      <c r="L516" s="14">
        <f>$J516*Dashboard!$J$37</f>
        <v>34909.026190367491</v>
      </c>
      <c r="M516" s="14">
        <f>$J516*Dashboard!$J$38</f>
        <v>53061.719809358576</v>
      </c>
      <c r="N516" s="14">
        <f>$J516*Dashboard!$J$39</f>
        <v>209454.1571422049</v>
      </c>
      <c r="O516" s="14">
        <f>$J516*Dashboard!$J$40</f>
        <v>400755.6206654188</v>
      </c>
      <c r="P516" s="14">
        <f>H516*(1+Dashboard!$L$19)^(Dashboard!$K$36-2019)</f>
        <v>143000.45135688444</v>
      </c>
      <c r="Q516" s="14">
        <f>I516*(1+Dashboard!$L$20)^(Dashboard!$K$36-2019)</f>
        <v>570409.30034570221</v>
      </c>
      <c r="R516" s="14">
        <f>J516*(1+Dashboard!$L$18)^(Dashboard!$K$36-2019)</f>
        <v>733794.74730560684</v>
      </c>
      <c r="S516" s="1" t="str">
        <f>IF(R516&gt;Dashboard!$K$26,"Metro",IF(R516&gt;Dashboard!$J$26,IF(R516&lt;=Dashboard!$K$26,"TIER 1","TIER 6"),IF(R516&gt;Dashboard!$J$27,IF(R516&lt;=Dashboard!$K$27,"TIER 2","TIER 6"),IF(R516&gt;Dashboard!$J$28,IF(R516&lt;=Dashboard!$K$28,"TIER 3","TIER 6"),IF(R516&gt;Dashboard!$J$29,IF(R516&lt;=Dashboard!$K$29,"TIER 4","TIER 6"),IF(R516&gt;Dashboard!$J$30,IF(R516&lt;=Dashboard!$K$30,"TIER 5","TIER 6"),IF(R516&gt;Dashboard!$J$31,IF(R516&lt;=Dashboard!$K$31,"TIER 6","TIER 6"),"TIER 6")))))))</f>
        <v>TIER 2</v>
      </c>
      <c r="T516" s="14">
        <f>$R516*Dashboard!$K$37</f>
        <v>73379.474730560687</v>
      </c>
      <c r="U516" s="14">
        <f>$R516*Dashboard!$K$38</f>
        <v>110069.21209584102</v>
      </c>
      <c r="V516" s="14">
        <f>$R516*Dashboard!$K$39</f>
        <v>183448.68682640171</v>
      </c>
      <c r="W516" s="14">
        <f>$R516*Dashboard!$K$40</f>
        <v>366897.37365280342</v>
      </c>
    </row>
    <row r="517" spans="3:23" x14ac:dyDescent="0.55000000000000004">
      <c r="C517" s="1" t="s">
        <v>490</v>
      </c>
      <c r="D517" s="1" t="s">
        <v>496</v>
      </c>
      <c r="E517" s="14">
        <v>74858</v>
      </c>
      <c r="F517" s="14">
        <v>568433</v>
      </c>
      <c r="G517" s="14">
        <v>643291</v>
      </c>
      <c r="H517" s="14">
        <f>E517*(1+Dashboard!$K$19)^(Dashboard!$J$36-2011)</f>
        <v>87708.07794306759</v>
      </c>
      <c r="I517" s="14">
        <f>F517*(1+Dashboard!$K$20)^(Dashboard!$J$36-2011)</f>
        <v>592700.02648898098</v>
      </c>
      <c r="J517" s="14">
        <f>G517*(1+Dashboard!$K$18)^(Dashboard!$J$36-2011)</f>
        <v>696591.9730201934</v>
      </c>
      <c r="K517" s="1" t="str">
        <f>IF(J517&gt;Dashboard!$I$26,"Metro",IF(J517&gt;Dashboard!$H$26,IF(J517&lt;=Dashboard!$I$26,"TIER 1","TIER 6"),IF(J517&gt;Dashboard!$H$27,IF(J517&lt;=Dashboard!$I$27,"TIER 2","TIER 6"),IF(J517&gt;Dashboard!$H$28,IF(J517&lt;=Dashboard!$I$28,"TIER 3","TIER 6"),IF(J517&gt;Dashboard!$H$29,IF(J517&lt;=Dashboard!$I$29,"TIER 4","TIER 6"),IF(J517&gt;Dashboard!$H$30,IF(J517&lt;=Dashboard!$I$30,"TIER 5","TIER 6"),IF(J517&gt;Dashboard!$H$31,IF(J517&lt;=Dashboard!$I$31,"TIER 6","TIER 6"),"TIER 6")))))))</f>
        <v>TIER 2</v>
      </c>
      <c r="L517" s="14">
        <f>$J517*Dashboard!$J$37</f>
        <v>34829.59865100967</v>
      </c>
      <c r="M517" s="14">
        <f>$J517*Dashboard!$J$38</f>
        <v>52940.989949534698</v>
      </c>
      <c r="N517" s="14">
        <f>$J517*Dashboard!$J$39</f>
        <v>208977.59190605802</v>
      </c>
      <c r="O517" s="14">
        <f>$J517*Dashboard!$J$40</f>
        <v>399843.79251359106</v>
      </c>
      <c r="P517" s="14">
        <f>H517*(1+Dashboard!$L$19)^(Dashboard!$K$36-2019)</f>
        <v>96836.805142510275</v>
      </c>
      <c r="Q517" s="14">
        <f>I517*(1+Dashboard!$L$20)^(Dashboard!$K$36-2019)</f>
        <v>606946.78504009359</v>
      </c>
      <c r="R517" s="14">
        <f>J517*(1+Dashboard!$L$18)^(Dashboard!$K$36-2019)</f>
        <v>732125.16446321132</v>
      </c>
      <c r="S517" s="1" t="str">
        <f>IF(R517&gt;Dashboard!$K$26,"Metro",IF(R517&gt;Dashboard!$J$26,IF(R517&lt;=Dashboard!$K$26,"TIER 1","TIER 6"),IF(R517&gt;Dashboard!$J$27,IF(R517&lt;=Dashboard!$K$27,"TIER 2","TIER 6"),IF(R517&gt;Dashboard!$J$28,IF(R517&lt;=Dashboard!$K$28,"TIER 3","TIER 6"),IF(R517&gt;Dashboard!$J$29,IF(R517&lt;=Dashboard!$K$29,"TIER 4","TIER 6"),IF(R517&gt;Dashboard!$J$30,IF(R517&lt;=Dashboard!$K$30,"TIER 5","TIER 6"),IF(R517&gt;Dashboard!$J$31,IF(R517&lt;=Dashboard!$K$31,"TIER 6","TIER 6"),"TIER 6")))))))</f>
        <v>TIER 2</v>
      </c>
      <c r="T517" s="14">
        <f>$R517*Dashboard!$K$37</f>
        <v>73212.51644632114</v>
      </c>
      <c r="U517" s="14">
        <f>$R517*Dashboard!$K$38</f>
        <v>109818.77466948169</v>
      </c>
      <c r="V517" s="14">
        <f>$R517*Dashboard!$K$39</f>
        <v>183031.29111580283</v>
      </c>
      <c r="W517" s="14">
        <f>$R517*Dashboard!$K$40</f>
        <v>366062.58223160566</v>
      </c>
    </row>
    <row r="518" spans="3:23" x14ac:dyDescent="0.55000000000000004">
      <c r="C518" s="1" t="s">
        <v>376</v>
      </c>
      <c r="D518" s="1" t="s">
        <v>390</v>
      </c>
      <c r="E518" s="14">
        <v>52314</v>
      </c>
      <c r="F518" s="14">
        <v>590101</v>
      </c>
      <c r="G518" s="14">
        <v>642415</v>
      </c>
      <c r="H518" s="14">
        <f>E518*(1+Dashboard!$K$19)^(Dashboard!$J$36-2011)</f>
        <v>61294.188857752517</v>
      </c>
      <c r="I518" s="14">
        <f>F518*(1+Dashboard!$K$20)^(Dashboard!$J$36-2011)</f>
        <v>615293.05710818013</v>
      </c>
      <c r="J518" s="14">
        <f>G518*(1+Dashboard!$K$18)^(Dashboard!$J$36-2011)</f>
        <v>695643.39054606319</v>
      </c>
      <c r="K518" s="1" t="str">
        <f>IF(J518&gt;Dashboard!$I$26,"Metro",IF(J518&gt;Dashboard!$H$26,IF(J518&lt;=Dashboard!$I$26,"TIER 1","TIER 6"),IF(J518&gt;Dashboard!$H$27,IF(J518&lt;=Dashboard!$I$27,"TIER 2","TIER 6"),IF(J518&gt;Dashboard!$H$28,IF(J518&lt;=Dashboard!$I$28,"TIER 3","TIER 6"),IF(J518&gt;Dashboard!$H$29,IF(J518&lt;=Dashboard!$I$29,"TIER 4","TIER 6"),IF(J518&gt;Dashboard!$H$30,IF(J518&lt;=Dashboard!$I$30,"TIER 5","TIER 6"),IF(J518&gt;Dashboard!$H$31,IF(J518&lt;=Dashboard!$I$31,"TIER 6","TIER 6"),"TIER 6")))))))</f>
        <v>TIER 2</v>
      </c>
      <c r="L518" s="14">
        <f>$J518*Dashboard!$J$37</f>
        <v>34782.169527303158</v>
      </c>
      <c r="M518" s="14">
        <f>$J518*Dashboard!$J$38</f>
        <v>52868.897681500799</v>
      </c>
      <c r="N518" s="14">
        <f>$J518*Dashboard!$J$39</f>
        <v>208693.01716381896</v>
      </c>
      <c r="O518" s="14">
        <f>$J518*Dashboard!$J$40</f>
        <v>399299.3061734403</v>
      </c>
      <c r="P518" s="14">
        <f>H518*(1+Dashboard!$L$19)^(Dashboard!$K$36-2019)</f>
        <v>67673.737265559888</v>
      </c>
      <c r="Q518" s="14">
        <f>I518*(1+Dashboard!$L$20)^(Dashboard!$K$36-2019)</f>
        <v>630082.88540416246</v>
      </c>
      <c r="R518" s="14">
        <f>J518*(1+Dashboard!$L$18)^(Dashboard!$K$36-2019)</f>
        <v>731128.19474955171</v>
      </c>
      <c r="S518" s="1" t="str">
        <f>IF(R518&gt;Dashboard!$K$26,"Metro",IF(R518&gt;Dashboard!$J$26,IF(R518&lt;=Dashboard!$K$26,"TIER 1","TIER 6"),IF(R518&gt;Dashboard!$J$27,IF(R518&lt;=Dashboard!$K$27,"TIER 2","TIER 6"),IF(R518&gt;Dashboard!$J$28,IF(R518&lt;=Dashboard!$K$28,"TIER 3","TIER 6"),IF(R518&gt;Dashboard!$J$29,IF(R518&lt;=Dashboard!$K$29,"TIER 4","TIER 6"),IF(R518&gt;Dashboard!$J$30,IF(R518&lt;=Dashboard!$K$30,"TIER 5","TIER 6"),IF(R518&gt;Dashboard!$J$31,IF(R518&lt;=Dashboard!$K$31,"TIER 6","TIER 6"),"TIER 6")))))))</f>
        <v>TIER 2</v>
      </c>
      <c r="T518" s="14">
        <f>$R518*Dashboard!$K$37</f>
        <v>73112.819474955177</v>
      </c>
      <c r="U518" s="14">
        <f>$R518*Dashboard!$K$38</f>
        <v>109669.22921243275</v>
      </c>
      <c r="V518" s="14">
        <f>$R518*Dashboard!$K$39</f>
        <v>182782.04868738793</v>
      </c>
      <c r="W518" s="14">
        <f>$R518*Dashboard!$K$40</f>
        <v>365564.09737477585</v>
      </c>
    </row>
    <row r="519" spans="3:23" x14ac:dyDescent="0.55000000000000004">
      <c r="C519" s="1" t="s">
        <v>338</v>
      </c>
      <c r="D519" s="1" t="s">
        <v>340</v>
      </c>
      <c r="E519" s="14">
        <v>413733</v>
      </c>
      <c r="F519" s="14">
        <v>226804</v>
      </c>
      <c r="G519" s="14">
        <v>640537</v>
      </c>
      <c r="H519" s="14">
        <f>E519*(1+Dashboard!$K$19)^(Dashboard!$J$36-2011)</f>
        <v>484754.15068021032</v>
      </c>
      <c r="I519" s="14">
        <f>F519*(1+Dashboard!$K$20)^(Dashboard!$J$36-2011)</f>
        <v>236486.51082503452</v>
      </c>
      <c r="J519" s="14">
        <f>G519*(1+Dashboard!$K$18)^(Dashboard!$J$36-2011)</f>
        <v>693609.7856528936</v>
      </c>
      <c r="K519" s="1" t="str">
        <f>IF(J519&gt;Dashboard!$I$26,"Metro",IF(J519&gt;Dashboard!$H$26,IF(J519&lt;=Dashboard!$I$26,"TIER 1","TIER 6"),IF(J519&gt;Dashboard!$H$27,IF(J519&lt;=Dashboard!$I$27,"TIER 2","TIER 6"),IF(J519&gt;Dashboard!$H$28,IF(J519&lt;=Dashboard!$I$28,"TIER 3","TIER 6"),IF(J519&gt;Dashboard!$H$29,IF(J519&lt;=Dashboard!$I$29,"TIER 4","TIER 6"),IF(J519&gt;Dashboard!$H$30,IF(J519&lt;=Dashboard!$I$30,"TIER 5","TIER 6"),IF(J519&gt;Dashboard!$H$31,IF(J519&lt;=Dashboard!$I$31,"TIER 6","TIER 6"),"TIER 6")))))))</f>
        <v>TIER 2</v>
      </c>
      <c r="L519" s="14">
        <f>$J519*Dashboard!$J$37</f>
        <v>34680.489282644681</v>
      </c>
      <c r="M519" s="14">
        <f>$J519*Dashboard!$J$38</f>
        <v>52714.343709619912</v>
      </c>
      <c r="N519" s="14">
        <f>$J519*Dashboard!$J$39</f>
        <v>208082.93569586807</v>
      </c>
      <c r="O519" s="14">
        <f>$J519*Dashboard!$J$40</f>
        <v>398132.01696476096</v>
      </c>
      <c r="P519" s="14">
        <f>H519*(1+Dashboard!$L$19)^(Dashboard!$K$36-2019)</f>
        <v>535207.75203754043</v>
      </c>
      <c r="Q519" s="14">
        <f>I519*(1+Dashboard!$L$20)^(Dashboard!$K$36-2019)</f>
        <v>242170.94826344246</v>
      </c>
      <c r="R519" s="14">
        <f>J519*(1+Dashboard!$L$18)^(Dashboard!$K$36-2019)</f>
        <v>728990.85556889791</v>
      </c>
      <c r="S519" s="1" t="str">
        <f>IF(R519&gt;Dashboard!$K$26,"Metro",IF(R519&gt;Dashboard!$J$26,IF(R519&lt;=Dashboard!$K$26,"TIER 1","TIER 6"),IF(R519&gt;Dashboard!$J$27,IF(R519&lt;=Dashboard!$K$27,"TIER 2","TIER 6"),IF(R519&gt;Dashboard!$J$28,IF(R519&lt;=Dashboard!$K$28,"TIER 3","TIER 6"),IF(R519&gt;Dashboard!$J$29,IF(R519&lt;=Dashboard!$K$29,"TIER 4","TIER 6"),IF(R519&gt;Dashboard!$J$30,IF(R519&lt;=Dashboard!$K$30,"TIER 5","TIER 6"),IF(R519&gt;Dashboard!$J$31,IF(R519&lt;=Dashboard!$K$31,"TIER 6","TIER 6"),"TIER 6")))))))</f>
        <v>TIER 2</v>
      </c>
      <c r="T519" s="14">
        <f>$R519*Dashboard!$K$37</f>
        <v>72899.085556889797</v>
      </c>
      <c r="U519" s="14">
        <f>$R519*Dashboard!$K$38</f>
        <v>109348.62833533468</v>
      </c>
      <c r="V519" s="14">
        <f>$R519*Dashboard!$K$39</f>
        <v>182247.71389222448</v>
      </c>
      <c r="W519" s="14">
        <f>$R519*Dashboard!$K$40</f>
        <v>364495.42778444896</v>
      </c>
    </row>
    <row r="520" spans="3:23" x14ac:dyDescent="0.55000000000000004">
      <c r="C520" s="1" t="s">
        <v>294</v>
      </c>
      <c r="D520" s="1" t="s">
        <v>314</v>
      </c>
      <c r="E520" s="14">
        <v>109002</v>
      </c>
      <c r="F520" s="14">
        <v>527340</v>
      </c>
      <c r="G520" s="14">
        <v>636342</v>
      </c>
      <c r="H520" s="14">
        <f>E520*(1+Dashboard!$K$19)^(Dashboard!$J$36-2011)</f>
        <v>127713.21584800894</v>
      </c>
      <c r="I520" s="14">
        <f>F520*(1+Dashboard!$K$20)^(Dashboard!$J$36-2011)</f>
        <v>549852.72137384571</v>
      </c>
      <c r="J520" s="14">
        <f>G520*(1+Dashboard!$K$18)^(Dashboard!$J$36-2011)</f>
        <v>689067.20177278388</v>
      </c>
      <c r="K520" s="1" t="str">
        <f>IF(J520&gt;Dashboard!$I$26,"Metro",IF(J520&gt;Dashboard!$H$26,IF(J520&lt;=Dashboard!$I$26,"TIER 1","TIER 6"),IF(J520&gt;Dashboard!$H$27,IF(J520&lt;=Dashboard!$I$27,"TIER 2","TIER 6"),IF(J520&gt;Dashboard!$H$28,IF(J520&lt;=Dashboard!$I$28,"TIER 3","TIER 6"),IF(J520&gt;Dashboard!$H$29,IF(J520&lt;=Dashboard!$I$29,"TIER 4","TIER 6"),IF(J520&gt;Dashboard!$H$30,IF(J520&lt;=Dashboard!$I$30,"TIER 5","TIER 6"),IF(J520&gt;Dashboard!$H$31,IF(J520&lt;=Dashboard!$I$31,"TIER 6","TIER 6"),"TIER 6")))))))</f>
        <v>TIER 2</v>
      </c>
      <c r="L520" s="14">
        <f>$J520*Dashboard!$J$37</f>
        <v>34453.360088639194</v>
      </c>
      <c r="M520" s="14">
        <f>$J520*Dashboard!$J$38</f>
        <v>52369.107334731576</v>
      </c>
      <c r="N520" s="14">
        <f>$J520*Dashboard!$J$39</f>
        <v>206720.16053183516</v>
      </c>
      <c r="O520" s="14">
        <f>$J520*Dashboard!$J$40</f>
        <v>395524.57381757797</v>
      </c>
      <c r="P520" s="14">
        <f>H520*(1+Dashboard!$L$19)^(Dashboard!$K$36-2019)</f>
        <v>141005.70993272468</v>
      </c>
      <c r="Q520" s="14">
        <f>I520*(1+Dashboard!$L$20)^(Dashboard!$K$36-2019)</f>
        <v>563069.55722669687</v>
      </c>
      <c r="R520" s="14">
        <f>J520*(1+Dashboard!$L$18)^(Dashboard!$K$36-2019)</f>
        <v>724216.55425748031</v>
      </c>
      <c r="S520" s="1" t="str">
        <f>IF(R520&gt;Dashboard!$K$26,"Metro",IF(R520&gt;Dashboard!$J$26,IF(R520&lt;=Dashboard!$K$26,"TIER 1","TIER 6"),IF(R520&gt;Dashboard!$J$27,IF(R520&lt;=Dashboard!$K$27,"TIER 2","TIER 6"),IF(R520&gt;Dashboard!$J$28,IF(R520&lt;=Dashboard!$K$28,"TIER 3","TIER 6"),IF(R520&gt;Dashboard!$J$29,IF(R520&lt;=Dashboard!$K$29,"TIER 4","TIER 6"),IF(R520&gt;Dashboard!$J$30,IF(R520&lt;=Dashboard!$K$30,"TIER 5","TIER 6"),IF(R520&gt;Dashboard!$J$31,IF(R520&lt;=Dashboard!$K$31,"TIER 6","TIER 6"),"TIER 6")))))))</f>
        <v>TIER 2</v>
      </c>
      <c r="T520" s="14">
        <f>$R520*Dashboard!$K$37</f>
        <v>72421.655425748031</v>
      </c>
      <c r="U520" s="14">
        <f>$R520*Dashboard!$K$38</f>
        <v>108632.48313862205</v>
      </c>
      <c r="V520" s="14">
        <f>$R520*Dashboard!$K$39</f>
        <v>181054.13856437008</v>
      </c>
      <c r="W520" s="14">
        <f>$R520*Dashboard!$K$40</f>
        <v>362108.27712874016</v>
      </c>
    </row>
    <row r="521" spans="3:23" x14ac:dyDescent="0.55000000000000004">
      <c r="C521" s="1" t="s">
        <v>643</v>
      </c>
      <c r="D521" s="1" t="s">
        <v>644</v>
      </c>
      <c r="E521" s="14">
        <v>62314</v>
      </c>
      <c r="F521" s="14">
        <v>560192</v>
      </c>
      <c r="G521" s="14">
        <v>622506</v>
      </c>
      <c r="H521" s="14">
        <f>E521*(1+Dashboard!$K$19)^(Dashboard!$J$36-2011)</f>
        <v>73010.782667775173</v>
      </c>
      <c r="I521" s="14">
        <f>F521*(1+Dashboard!$K$20)^(Dashboard!$J$36-2011)</f>
        <v>584107.20918545418</v>
      </c>
      <c r="J521" s="14">
        <f>G521*(1+Dashboard!$K$18)^(Dashboard!$J$36-2011)</f>
        <v>674084.79639371368</v>
      </c>
      <c r="K521" s="1" t="str">
        <f>IF(J521&gt;Dashboard!$I$26,"Metro",IF(J521&gt;Dashboard!$H$26,IF(J521&lt;=Dashboard!$I$26,"TIER 1","TIER 6"),IF(J521&gt;Dashboard!$H$27,IF(J521&lt;=Dashboard!$I$27,"TIER 2","TIER 6"),IF(J521&gt;Dashboard!$H$28,IF(J521&lt;=Dashboard!$I$28,"TIER 3","TIER 6"),IF(J521&gt;Dashboard!$H$29,IF(J521&lt;=Dashboard!$I$29,"TIER 4","TIER 6"),IF(J521&gt;Dashboard!$H$30,IF(J521&lt;=Dashboard!$I$30,"TIER 5","TIER 6"),IF(J521&gt;Dashboard!$H$31,IF(J521&lt;=Dashboard!$I$31,"TIER 6","TIER 6"),"TIER 6")))))))</f>
        <v>TIER 2</v>
      </c>
      <c r="L521" s="14">
        <f>$J521*Dashboard!$J$37</f>
        <v>33704.239819685688</v>
      </c>
      <c r="M521" s="14">
        <f>$J521*Dashboard!$J$38</f>
        <v>51230.444525922241</v>
      </c>
      <c r="N521" s="14">
        <f>$J521*Dashboard!$J$39</f>
        <v>202225.43891811409</v>
      </c>
      <c r="O521" s="14">
        <f>$J521*Dashboard!$J$40</f>
        <v>386924.67312999169</v>
      </c>
      <c r="P521" s="14">
        <f>H521*(1+Dashboard!$L$19)^(Dashboard!$K$36-2019)</f>
        <v>80609.803570097851</v>
      </c>
      <c r="Q521" s="14">
        <f>I521*(1+Dashboard!$L$20)^(Dashboard!$K$36-2019)</f>
        <v>598147.42178089614</v>
      </c>
      <c r="R521" s="14">
        <f>J521*(1+Dashboard!$L$18)^(Dashboard!$K$36-2019)</f>
        <v>708469.89562940528</v>
      </c>
      <c r="S521" s="1" t="str">
        <f>IF(R521&gt;Dashboard!$K$26,"Metro",IF(R521&gt;Dashboard!$J$26,IF(R521&lt;=Dashboard!$K$26,"TIER 1","TIER 6"),IF(R521&gt;Dashboard!$J$27,IF(R521&lt;=Dashboard!$K$27,"TIER 2","TIER 6"),IF(R521&gt;Dashboard!$J$28,IF(R521&lt;=Dashboard!$K$28,"TIER 3","TIER 6"),IF(R521&gt;Dashboard!$J$29,IF(R521&lt;=Dashboard!$K$29,"TIER 4","TIER 6"),IF(R521&gt;Dashboard!$J$30,IF(R521&lt;=Dashboard!$K$30,"TIER 5","TIER 6"),IF(R521&gt;Dashboard!$J$31,IF(R521&lt;=Dashboard!$K$31,"TIER 6","TIER 6"),"TIER 6")))))))</f>
        <v>TIER 2</v>
      </c>
      <c r="T521" s="14">
        <f>$R521*Dashboard!$K$37</f>
        <v>70846.989562940536</v>
      </c>
      <c r="U521" s="14">
        <f>$R521*Dashboard!$K$38</f>
        <v>106270.48434441078</v>
      </c>
      <c r="V521" s="14">
        <f>$R521*Dashboard!$K$39</f>
        <v>177117.47390735132</v>
      </c>
      <c r="W521" s="14">
        <f>$R521*Dashboard!$K$40</f>
        <v>354234.94781470264</v>
      </c>
    </row>
    <row r="522" spans="3:23" x14ac:dyDescent="0.55000000000000004">
      <c r="C522" s="1" t="s">
        <v>643</v>
      </c>
      <c r="D522" s="1" t="s">
        <v>652</v>
      </c>
      <c r="E522" s="14">
        <v>70139</v>
      </c>
      <c r="F522" s="14">
        <v>548792</v>
      </c>
      <c r="G522" s="14">
        <v>618931</v>
      </c>
      <c r="H522" s="14">
        <f>E522*(1+Dashboard!$K$19)^(Dashboard!$J$36-2011)</f>
        <v>82179.0173241179</v>
      </c>
      <c r="I522" s="14">
        <f>F522*(1+Dashboard!$K$20)^(Dashboard!$J$36-2011)</f>
        <v>572220.53071679664</v>
      </c>
      <c r="J522" s="14">
        <f>G522*(1+Dashboard!$K$18)^(Dashboard!$J$36-2011)</f>
        <v>670213.58367109334</v>
      </c>
      <c r="K522" s="1" t="str">
        <f>IF(J522&gt;Dashboard!$I$26,"Metro",IF(J522&gt;Dashboard!$H$26,IF(J522&lt;=Dashboard!$I$26,"TIER 1","TIER 6"),IF(J522&gt;Dashboard!$H$27,IF(J522&lt;=Dashboard!$I$27,"TIER 2","TIER 6"),IF(J522&gt;Dashboard!$H$28,IF(J522&lt;=Dashboard!$I$28,"TIER 3","TIER 6"),IF(J522&gt;Dashboard!$H$29,IF(J522&lt;=Dashboard!$I$29,"TIER 4","TIER 6"),IF(J522&gt;Dashboard!$H$30,IF(J522&lt;=Dashboard!$I$30,"TIER 5","TIER 6"),IF(J522&gt;Dashboard!$H$31,IF(J522&lt;=Dashboard!$I$31,"TIER 6","TIER 6"),"TIER 6")))))))</f>
        <v>TIER 2</v>
      </c>
      <c r="L522" s="14">
        <f>$J522*Dashboard!$J$37</f>
        <v>33510.679183554668</v>
      </c>
      <c r="M522" s="14">
        <f>$J522*Dashboard!$J$38</f>
        <v>50936.232359003094</v>
      </c>
      <c r="N522" s="14">
        <f>$J522*Dashboard!$J$39</f>
        <v>201064.075101328</v>
      </c>
      <c r="O522" s="14">
        <f>$J522*Dashboard!$J$40</f>
        <v>384702.59702720761</v>
      </c>
      <c r="P522" s="14">
        <f>H522*(1+Dashboard!$L$19)^(Dashboard!$K$36-2019)</f>
        <v>90732.275453398805</v>
      </c>
      <c r="Q522" s="14">
        <f>I522*(1+Dashboard!$L$20)^(Dashboard!$K$36-2019)</f>
        <v>585975.02266005496</v>
      </c>
      <c r="R522" s="14">
        <f>J522*(1+Dashboard!$L$18)^(Dashboard!$K$36-2019)</f>
        <v>704401.21215185628</v>
      </c>
      <c r="S522" s="1" t="str">
        <f>IF(R522&gt;Dashboard!$K$26,"Metro",IF(R522&gt;Dashboard!$J$26,IF(R522&lt;=Dashboard!$K$26,"TIER 1","TIER 6"),IF(R522&gt;Dashboard!$J$27,IF(R522&lt;=Dashboard!$K$27,"TIER 2","TIER 6"),IF(R522&gt;Dashboard!$J$28,IF(R522&lt;=Dashboard!$K$28,"TIER 3","TIER 6"),IF(R522&gt;Dashboard!$J$29,IF(R522&lt;=Dashboard!$K$29,"TIER 4","TIER 6"),IF(R522&gt;Dashboard!$J$30,IF(R522&lt;=Dashboard!$K$30,"TIER 5","TIER 6"),IF(R522&gt;Dashboard!$J$31,IF(R522&lt;=Dashboard!$K$31,"TIER 6","TIER 6"),"TIER 6")))))))</f>
        <v>TIER 2</v>
      </c>
      <c r="T522" s="14">
        <f>$R522*Dashboard!$K$37</f>
        <v>70440.121215185631</v>
      </c>
      <c r="U522" s="14">
        <f>$R522*Dashboard!$K$38</f>
        <v>105660.18182277844</v>
      </c>
      <c r="V522" s="14">
        <f>$R522*Dashboard!$K$39</f>
        <v>176100.30303796407</v>
      </c>
      <c r="W522" s="14">
        <f>$R522*Dashboard!$K$40</f>
        <v>352200.60607592814</v>
      </c>
    </row>
    <row r="523" spans="3:23" x14ac:dyDescent="0.55000000000000004">
      <c r="C523" s="1" t="s">
        <v>559</v>
      </c>
      <c r="D523" s="1" t="s">
        <v>561</v>
      </c>
      <c r="E523" s="14">
        <v>217051</v>
      </c>
      <c r="F523" s="14">
        <v>400457</v>
      </c>
      <c r="G523" s="14">
        <v>617508</v>
      </c>
      <c r="H523" s="14">
        <f>E523*(1+Dashboard!$K$19)^(Dashboard!$J$36-2011)</f>
        <v>254309.84030592273</v>
      </c>
      <c r="I523" s="14">
        <f>F523*(1+Dashboard!$K$20)^(Dashboard!$J$36-2011)</f>
        <v>417552.94732659409</v>
      </c>
      <c r="J523" s="14">
        <f>G523*(1+Dashboard!$K$18)^(Dashboard!$J$36-2011)</f>
        <v>668672.67857898457</v>
      </c>
      <c r="K523" s="1" t="str">
        <f>IF(J523&gt;Dashboard!$I$26,"Metro",IF(J523&gt;Dashboard!$H$26,IF(J523&lt;=Dashboard!$I$26,"TIER 1","TIER 6"),IF(J523&gt;Dashboard!$H$27,IF(J523&lt;=Dashboard!$I$27,"TIER 2","TIER 6"),IF(J523&gt;Dashboard!$H$28,IF(J523&lt;=Dashboard!$I$28,"TIER 3","TIER 6"),IF(J523&gt;Dashboard!$H$29,IF(J523&lt;=Dashboard!$I$29,"TIER 4","TIER 6"),IF(J523&gt;Dashboard!$H$30,IF(J523&lt;=Dashboard!$I$30,"TIER 5","TIER 6"),IF(J523&gt;Dashboard!$H$31,IF(J523&lt;=Dashboard!$I$31,"TIER 6","TIER 6"),"TIER 6")))))))</f>
        <v>TIER 2</v>
      </c>
      <c r="L523" s="14">
        <f>$J523*Dashboard!$J$37</f>
        <v>33433.633928949232</v>
      </c>
      <c r="M523" s="14">
        <f>$J523*Dashboard!$J$38</f>
        <v>50819.123572002827</v>
      </c>
      <c r="N523" s="14">
        <f>$J523*Dashboard!$J$39</f>
        <v>200601.80357369536</v>
      </c>
      <c r="O523" s="14">
        <f>$J523*Dashboard!$J$40</f>
        <v>383818.11750433716</v>
      </c>
      <c r="P523" s="14">
        <f>H523*(1+Dashboard!$L$19)^(Dashboard!$K$36-2019)</f>
        <v>280778.6127466269</v>
      </c>
      <c r="Q523" s="14">
        <f>I523*(1+Dashboard!$L$20)^(Dashboard!$K$36-2019)</f>
        <v>427589.68725742656</v>
      </c>
      <c r="R523" s="14">
        <f>J523*(1+Dashboard!$L$18)^(Dashboard!$K$36-2019)</f>
        <v>702781.70541379973</v>
      </c>
      <c r="S523" s="1" t="str">
        <f>IF(R523&gt;Dashboard!$K$26,"Metro",IF(R523&gt;Dashboard!$J$26,IF(R523&lt;=Dashboard!$K$26,"TIER 1","TIER 6"),IF(R523&gt;Dashboard!$J$27,IF(R523&lt;=Dashboard!$K$27,"TIER 2","TIER 6"),IF(R523&gt;Dashboard!$J$28,IF(R523&lt;=Dashboard!$K$28,"TIER 3","TIER 6"),IF(R523&gt;Dashboard!$J$29,IF(R523&lt;=Dashboard!$K$29,"TIER 4","TIER 6"),IF(R523&gt;Dashboard!$J$30,IF(R523&lt;=Dashboard!$K$30,"TIER 5","TIER 6"),IF(R523&gt;Dashboard!$J$31,IF(R523&lt;=Dashboard!$K$31,"TIER 6","TIER 6"),"TIER 6")))))))</f>
        <v>TIER 2</v>
      </c>
      <c r="T523" s="14">
        <f>$R523*Dashboard!$K$37</f>
        <v>70278.170541379979</v>
      </c>
      <c r="U523" s="14">
        <f>$R523*Dashboard!$K$38</f>
        <v>105417.25581206995</v>
      </c>
      <c r="V523" s="14">
        <f>$R523*Dashboard!$K$39</f>
        <v>175695.42635344993</v>
      </c>
      <c r="W523" s="14">
        <f>$R523*Dashboard!$K$40</f>
        <v>351390.85270689987</v>
      </c>
    </row>
    <row r="524" spans="3:23" x14ac:dyDescent="0.55000000000000004">
      <c r="C524" s="1" t="s">
        <v>376</v>
      </c>
      <c r="D524" s="1" t="s">
        <v>383</v>
      </c>
      <c r="E524" s="14">
        <v>89713</v>
      </c>
      <c r="F524" s="14">
        <v>526722</v>
      </c>
      <c r="G524" s="14">
        <v>616435</v>
      </c>
      <c r="H524" s="14">
        <f>E524*(1+Dashboard!$K$19)^(Dashboard!$J$36-2011)</f>
        <v>105113.07804785625</v>
      </c>
      <c r="I524" s="14">
        <f>F524*(1+Dashboard!$K$20)^(Dashboard!$J$36-2011)</f>
        <v>549208.33827791328</v>
      </c>
      <c r="J524" s="14">
        <f>G524*(1+Dashboard!$K$18)^(Dashboard!$J$36-2011)</f>
        <v>667510.77333384566</v>
      </c>
      <c r="K524" s="1" t="str">
        <f>IF(J524&gt;Dashboard!$I$26,"Metro",IF(J524&gt;Dashboard!$H$26,IF(J524&lt;=Dashboard!$I$26,"TIER 1","TIER 6"),IF(J524&gt;Dashboard!$H$27,IF(J524&lt;=Dashboard!$I$27,"TIER 2","TIER 6"),IF(J524&gt;Dashboard!$H$28,IF(J524&lt;=Dashboard!$I$28,"TIER 3","TIER 6"),IF(J524&gt;Dashboard!$H$29,IF(J524&lt;=Dashboard!$I$29,"TIER 4","TIER 6"),IF(J524&gt;Dashboard!$H$30,IF(J524&lt;=Dashboard!$I$30,"TIER 5","TIER 6"),IF(J524&gt;Dashboard!$H$31,IF(J524&lt;=Dashboard!$I$31,"TIER 6","TIER 6"),"TIER 6")))))))</f>
        <v>TIER 2</v>
      </c>
      <c r="L524" s="14">
        <f>$J524*Dashboard!$J$37</f>
        <v>33375.538666692286</v>
      </c>
      <c r="M524" s="14">
        <f>$J524*Dashboard!$J$38</f>
        <v>50730.818773372266</v>
      </c>
      <c r="N524" s="14">
        <f>$J524*Dashboard!$J$39</f>
        <v>200253.23200015369</v>
      </c>
      <c r="O524" s="14">
        <f>$J524*Dashboard!$J$40</f>
        <v>383151.18389362743</v>
      </c>
      <c r="P524" s="14">
        <f>H524*(1+Dashboard!$L$19)^(Dashboard!$K$36-2019)</f>
        <v>116053.33163790141</v>
      </c>
      <c r="Q524" s="14">
        <f>I524*(1+Dashboard!$L$20)^(Dashboard!$K$36-2019)</f>
        <v>562409.68506383023</v>
      </c>
      <c r="R524" s="14">
        <f>J524*(1+Dashboard!$L$18)^(Dashboard!$K$36-2019)</f>
        <v>701560.53132389486</v>
      </c>
      <c r="S524" s="1" t="str">
        <f>IF(R524&gt;Dashboard!$K$26,"Metro",IF(R524&gt;Dashboard!$J$26,IF(R524&lt;=Dashboard!$K$26,"TIER 1","TIER 6"),IF(R524&gt;Dashboard!$J$27,IF(R524&lt;=Dashboard!$K$27,"TIER 2","TIER 6"),IF(R524&gt;Dashboard!$J$28,IF(R524&lt;=Dashboard!$K$28,"TIER 3","TIER 6"),IF(R524&gt;Dashboard!$J$29,IF(R524&lt;=Dashboard!$K$29,"TIER 4","TIER 6"),IF(R524&gt;Dashboard!$J$30,IF(R524&lt;=Dashboard!$K$30,"TIER 5","TIER 6"),IF(R524&gt;Dashboard!$J$31,IF(R524&lt;=Dashboard!$K$31,"TIER 6","TIER 6"),"TIER 6")))))))</f>
        <v>TIER 2</v>
      </c>
      <c r="T524" s="14">
        <f>$R524*Dashboard!$K$37</f>
        <v>70156.053132389483</v>
      </c>
      <c r="U524" s="14">
        <f>$R524*Dashboard!$K$38</f>
        <v>105234.07969858423</v>
      </c>
      <c r="V524" s="14">
        <f>$R524*Dashboard!$K$39</f>
        <v>175390.13283097371</v>
      </c>
      <c r="W524" s="14">
        <f>$R524*Dashboard!$K$40</f>
        <v>350780.26566194743</v>
      </c>
    </row>
    <row r="525" spans="3:23" x14ac:dyDescent="0.55000000000000004">
      <c r="C525" s="1" t="s">
        <v>528</v>
      </c>
      <c r="D525" s="1" t="s">
        <v>546</v>
      </c>
      <c r="E525" s="14">
        <v>49528</v>
      </c>
      <c r="F525" s="14">
        <v>563664</v>
      </c>
      <c r="G525" s="14">
        <v>613192</v>
      </c>
      <c r="H525" s="14">
        <f>E525*(1+Dashboard!$K$19)^(Dashboard!$J$36-2011)</f>
        <v>58029.945822280206</v>
      </c>
      <c r="I525" s="14">
        <f>F525*(1+Dashboard!$K$20)^(Dashboard!$J$36-2011)</f>
        <v>587727.43266292592</v>
      </c>
      <c r="J525" s="14">
        <f>G525*(1+Dashboard!$K$18)^(Dashboard!$J$36-2011)</f>
        <v>663999.06903749378</v>
      </c>
      <c r="K525" s="1" t="str">
        <f>IF(J525&gt;Dashboard!$I$26,"Metro",IF(J525&gt;Dashboard!$H$26,IF(J525&lt;=Dashboard!$I$26,"TIER 1","TIER 6"),IF(J525&gt;Dashboard!$H$27,IF(J525&lt;=Dashboard!$I$27,"TIER 2","TIER 6"),IF(J525&gt;Dashboard!$H$28,IF(J525&lt;=Dashboard!$I$28,"TIER 3","TIER 6"),IF(J525&gt;Dashboard!$H$29,IF(J525&lt;=Dashboard!$I$29,"TIER 4","TIER 6"),IF(J525&gt;Dashboard!$H$30,IF(J525&lt;=Dashboard!$I$30,"TIER 5","TIER 6"),IF(J525&gt;Dashboard!$H$31,IF(J525&lt;=Dashboard!$I$31,"TIER 6","TIER 6"),"TIER 6")))))))</f>
        <v>TIER 2</v>
      </c>
      <c r="L525" s="14">
        <f>$J525*Dashboard!$J$37</f>
        <v>33199.953451874688</v>
      </c>
      <c r="M525" s="14">
        <f>$J525*Dashboard!$J$38</f>
        <v>50463.929246849526</v>
      </c>
      <c r="N525" s="14">
        <f>$J525*Dashboard!$J$39</f>
        <v>199199.72071124814</v>
      </c>
      <c r="O525" s="14">
        <f>$J525*Dashboard!$J$40</f>
        <v>381135.46562752145</v>
      </c>
      <c r="P525" s="14">
        <f>H525*(1+Dashboard!$L$19)^(Dashboard!$K$36-2019)</f>
        <v>64069.749193115618</v>
      </c>
      <c r="Q525" s="14">
        <f>I525*(1+Dashboard!$L$20)^(Dashboard!$K$36-2019)</f>
        <v>601854.66474120843</v>
      </c>
      <c r="R525" s="14">
        <f>J525*(1+Dashboard!$L$18)^(Dashboard!$K$36-2019)</f>
        <v>697869.69481544965</v>
      </c>
      <c r="S525" s="1" t="str">
        <f>IF(R525&gt;Dashboard!$K$26,"Metro",IF(R525&gt;Dashboard!$J$26,IF(R525&lt;=Dashboard!$K$26,"TIER 1","TIER 6"),IF(R525&gt;Dashboard!$J$27,IF(R525&lt;=Dashboard!$K$27,"TIER 2","TIER 6"),IF(R525&gt;Dashboard!$J$28,IF(R525&lt;=Dashboard!$K$28,"TIER 3","TIER 6"),IF(R525&gt;Dashboard!$J$29,IF(R525&lt;=Dashboard!$K$29,"TIER 4","TIER 6"),IF(R525&gt;Dashboard!$J$30,IF(R525&lt;=Dashboard!$K$30,"TIER 5","TIER 6"),IF(R525&gt;Dashboard!$J$31,IF(R525&lt;=Dashboard!$K$31,"TIER 6","TIER 6"),"TIER 6")))))))</f>
        <v>TIER 2</v>
      </c>
      <c r="T525" s="14">
        <f>$R525*Dashboard!$K$37</f>
        <v>69786.969481544962</v>
      </c>
      <c r="U525" s="14">
        <f>$R525*Dashboard!$K$38</f>
        <v>104680.45422231745</v>
      </c>
      <c r="V525" s="14">
        <f>$R525*Dashboard!$K$39</f>
        <v>174467.42370386241</v>
      </c>
      <c r="W525" s="14">
        <f>$R525*Dashboard!$K$40</f>
        <v>348934.84740772482</v>
      </c>
    </row>
    <row r="526" spans="3:23" x14ac:dyDescent="0.55000000000000004">
      <c r="C526" s="1" t="s">
        <v>559</v>
      </c>
      <c r="D526" s="1" t="s">
        <v>569</v>
      </c>
      <c r="E526" s="14">
        <v>125416</v>
      </c>
      <c r="F526" s="14">
        <v>486894</v>
      </c>
      <c r="G526" s="14">
        <v>612310</v>
      </c>
      <c r="H526" s="14">
        <f>E526*(1+Dashboard!$K$19)^(Dashboard!$J$36-2011)</f>
        <v>146944.83292778014</v>
      </c>
      <c r="I526" s="14">
        <f>F526*(1+Dashboard!$K$20)^(Dashboard!$J$36-2011)</f>
        <v>507680.03739636147</v>
      </c>
      <c r="J526" s="14">
        <f>G526*(1+Dashboard!$K$18)^(Dashboard!$J$36-2011)</f>
        <v>663043.98942312982</v>
      </c>
      <c r="K526" s="1" t="str">
        <f>IF(J526&gt;Dashboard!$I$26,"Metro",IF(J526&gt;Dashboard!$H$26,IF(J526&lt;=Dashboard!$I$26,"TIER 1","TIER 6"),IF(J526&gt;Dashboard!$H$27,IF(J526&lt;=Dashboard!$I$27,"TIER 2","TIER 6"),IF(J526&gt;Dashboard!$H$28,IF(J526&lt;=Dashboard!$I$28,"TIER 3","TIER 6"),IF(J526&gt;Dashboard!$H$29,IF(J526&lt;=Dashboard!$I$29,"TIER 4","TIER 6"),IF(J526&gt;Dashboard!$H$30,IF(J526&lt;=Dashboard!$I$30,"TIER 5","TIER 6"),IF(J526&gt;Dashboard!$H$31,IF(J526&lt;=Dashboard!$I$31,"TIER 6","TIER 6"),"TIER 6")))))))</f>
        <v>TIER 2</v>
      </c>
      <c r="L526" s="14">
        <f>$J526*Dashboard!$J$37</f>
        <v>33152.199471156491</v>
      </c>
      <c r="M526" s="14">
        <f>$J526*Dashboard!$J$38</f>
        <v>50391.343196157868</v>
      </c>
      <c r="N526" s="14">
        <f>$J526*Dashboard!$J$39</f>
        <v>198913.19682693895</v>
      </c>
      <c r="O526" s="14">
        <f>$J526*Dashboard!$J$40</f>
        <v>380587.24992887658</v>
      </c>
      <c r="P526" s="14">
        <f>H526*(1+Dashboard!$L$19)^(Dashboard!$K$36-2019)</f>
        <v>162238.96916499329</v>
      </c>
      <c r="Q526" s="14">
        <f>I526*(1+Dashboard!$L$20)^(Dashboard!$K$36-2019)</f>
        <v>519883.16645112331</v>
      </c>
      <c r="R526" s="14">
        <f>J526*(1+Dashboard!$L$18)^(Dashboard!$K$36-2019)</f>
        <v>696865.89654210745</v>
      </c>
      <c r="S526" s="1" t="str">
        <f>IF(R526&gt;Dashboard!$K$26,"Metro",IF(R526&gt;Dashboard!$J$26,IF(R526&lt;=Dashboard!$K$26,"TIER 1","TIER 6"),IF(R526&gt;Dashboard!$J$27,IF(R526&lt;=Dashboard!$K$27,"TIER 2","TIER 6"),IF(R526&gt;Dashboard!$J$28,IF(R526&lt;=Dashboard!$K$28,"TIER 3","TIER 6"),IF(R526&gt;Dashboard!$J$29,IF(R526&lt;=Dashboard!$K$29,"TIER 4","TIER 6"),IF(R526&gt;Dashboard!$J$30,IF(R526&lt;=Dashboard!$K$30,"TIER 5","TIER 6"),IF(R526&gt;Dashboard!$J$31,IF(R526&lt;=Dashboard!$K$31,"TIER 6","TIER 6"),"TIER 6")))))))</f>
        <v>TIER 2</v>
      </c>
      <c r="T526" s="14">
        <f>$R526*Dashboard!$K$37</f>
        <v>69686.589654210751</v>
      </c>
      <c r="U526" s="14">
        <f>$R526*Dashboard!$K$38</f>
        <v>104529.88448131611</v>
      </c>
      <c r="V526" s="14">
        <f>$R526*Dashboard!$K$39</f>
        <v>174216.47413552686</v>
      </c>
      <c r="W526" s="14">
        <f>$R526*Dashboard!$K$40</f>
        <v>348432.94827105373</v>
      </c>
    </row>
    <row r="527" spans="3:23" x14ac:dyDescent="0.55000000000000004">
      <c r="C527" s="1" t="s">
        <v>528</v>
      </c>
      <c r="D527" s="1" t="s">
        <v>550</v>
      </c>
      <c r="E527" s="14">
        <v>34054</v>
      </c>
      <c r="F527" s="14">
        <v>576328</v>
      </c>
      <c r="G527" s="14">
        <v>610382</v>
      </c>
      <c r="H527" s="14">
        <f>E527*(1+Dashboard!$K$19)^(Dashboard!$J$36-2011)</f>
        <v>39899.68856065115</v>
      </c>
      <c r="I527" s="14">
        <f>F527*(1+Dashboard!$K$20)^(Dashboard!$J$36-2011)</f>
        <v>600932.07267407316</v>
      </c>
      <c r="J527" s="14">
        <f>G527*(1+Dashboard!$K$18)^(Dashboard!$J$36-2011)</f>
        <v>660956.2416946789</v>
      </c>
      <c r="K527" s="1" t="str">
        <f>IF(J527&gt;Dashboard!$I$26,"Metro",IF(J527&gt;Dashboard!$H$26,IF(J527&lt;=Dashboard!$I$26,"TIER 1","TIER 6"),IF(J527&gt;Dashboard!$H$27,IF(J527&lt;=Dashboard!$I$27,"TIER 2","TIER 6"),IF(J527&gt;Dashboard!$H$28,IF(J527&lt;=Dashboard!$I$28,"TIER 3","TIER 6"),IF(J527&gt;Dashboard!$H$29,IF(J527&lt;=Dashboard!$I$29,"TIER 4","TIER 6"),IF(J527&gt;Dashboard!$H$30,IF(J527&lt;=Dashboard!$I$30,"TIER 5","TIER 6"),IF(J527&gt;Dashboard!$H$31,IF(J527&lt;=Dashboard!$I$31,"TIER 6","TIER 6"),"TIER 6")))))))</f>
        <v>TIER 2</v>
      </c>
      <c r="L527" s="14">
        <f>$J527*Dashboard!$J$37</f>
        <v>33047.812084733945</v>
      </c>
      <c r="M527" s="14">
        <f>$J527*Dashboard!$J$38</f>
        <v>50232.674368795597</v>
      </c>
      <c r="N527" s="14">
        <f>$J527*Dashboard!$J$39</f>
        <v>198286.87250840367</v>
      </c>
      <c r="O527" s="14">
        <f>$J527*Dashboard!$J$40</f>
        <v>379388.88273274573</v>
      </c>
      <c r="P527" s="14">
        <f>H527*(1+Dashboard!$L$19)^(Dashboard!$K$36-2019)</f>
        <v>44052.480193473573</v>
      </c>
      <c r="Q527" s="14">
        <f>I527*(1+Dashboard!$L$20)^(Dashboard!$K$36-2019)</f>
        <v>615376.70530843048</v>
      </c>
      <c r="R527" s="14">
        <f>J527*(1+Dashboard!$L$18)^(Dashboard!$K$36-2019)</f>
        <v>694671.65269743209</v>
      </c>
      <c r="S527" s="1" t="str">
        <f>IF(R527&gt;Dashboard!$K$26,"Metro",IF(R527&gt;Dashboard!$J$26,IF(R527&lt;=Dashboard!$K$26,"TIER 1","TIER 6"),IF(R527&gt;Dashboard!$J$27,IF(R527&lt;=Dashboard!$K$27,"TIER 2","TIER 6"),IF(R527&gt;Dashboard!$J$28,IF(R527&lt;=Dashboard!$K$28,"TIER 3","TIER 6"),IF(R527&gt;Dashboard!$J$29,IF(R527&lt;=Dashboard!$K$29,"TIER 4","TIER 6"),IF(R527&gt;Dashboard!$J$30,IF(R527&lt;=Dashboard!$K$30,"TIER 5","TIER 6"),IF(R527&gt;Dashboard!$J$31,IF(R527&lt;=Dashboard!$K$31,"TIER 6","TIER 6"),"TIER 6")))))))</f>
        <v>TIER 2</v>
      </c>
      <c r="T527" s="14">
        <f>$R527*Dashboard!$K$37</f>
        <v>69467.165269743215</v>
      </c>
      <c r="U527" s="14">
        <f>$R527*Dashboard!$K$38</f>
        <v>104200.74790461481</v>
      </c>
      <c r="V527" s="14">
        <f>$R527*Dashboard!$K$39</f>
        <v>173667.91317435802</v>
      </c>
      <c r="W527" s="14">
        <f>$R527*Dashboard!$K$40</f>
        <v>347335.82634871604</v>
      </c>
    </row>
    <row r="528" spans="3:23" x14ac:dyDescent="0.55000000000000004">
      <c r="C528" s="1" t="s">
        <v>528</v>
      </c>
      <c r="D528" s="1" t="s">
        <v>553</v>
      </c>
      <c r="E528" s="14">
        <v>49941</v>
      </c>
      <c r="F528" s="14">
        <v>560242</v>
      </c>
      <c r="G528" s="14">
        <v>610183</v>
      </c>
      <c r="H528" s="14">
        <f>E528*(1+Dashboard!$K$19)^(Dashboard!$J$36-2011)</f>
        <v>58513.841146634142</v>
      </c>
      <c r="I528" s="14">
        <f>F528*(1+Dashboard!$K$20)^(Dashboard!$J$36-2011)</f>
        <v>584159.34374014125</v>
      </c>
      <c r="J528" s="14">
        <f>G528*(1+Dashboard!$K$18)^(Dashboard!$J$36-2011)</f>
        <v>660740.7532102589</v>
      </c>
      <c r="K528" s="1" t="str">
        <f>IF(J528&gt;Dashboard!$I$26,"Metro",IF(J528&gt;Dashboard!$H$26,IF(J528&lt;=Dashboard!$I$26,"TIER 1","TIER 6"),IF(J528&gt;Dashboard!$H$27,IF(J528&lt;=Dashboard!$I$27,"TIER 2","TIER 6"),IF(J528&gt;Dashboard!$H$28,IF(J528&lt;=Dashboard!$I$28,"TIER 3","TIER 6"),IF(J528&gt;Dashboard!$H$29,IF(J528&lt;=Dashboard!$I$29,"TIER 4","TIER 6"),IF(J528&gt;Dashboard!$H$30,IF(J528&lt;=Dashboard!$I$30,"TIER 5","TIER 6"),IF(J528&gt;Dashboard!$H$31,IF(J528&lt;=Dashboard!$I$31,"TIER 6","TIER 6"),"TIER 6")))))))</f>
        <v>TIER 2</v>
      </c>
      <c r="L528" s="14">
        <f>$J528*Dashboard!$J$37</f>
        <v>33037.03766051295</v>
      </c>
      <c r="M528" s="14">
        <f>$J528*Dashboard!$J$38</f>
        <v>50216.297243979672</v>
      </c>
      <c r="N528" s="14">
        <f>$J528*Dashboard!$J$39</f>
        <v>198222.22596307765</v>
      </c>
      <c r="O528" s="14">
        <f>$J528*Dashboard!$J$40</f>
        <v>379265.19234268868</v>
      </c>
      <c r="P528" s="14">
        <f>H528*(1+Dashboard!$L$19)^(Dashboard!$K$36-2019)</f>
        <v>64604.008731493035</v>
      </c>
      <c r="Q528" s="14">
        <f>I528*(1+Dashboard!$L$20)^(Dashboard!$K$36-2019)</f>
        <v>598200.80949633848</v>
      </c>
      <c r="R528" s="14">
        <f>J528*(1+Dashboard!$L$18)^(Dashboard!$K$36-2019)</f>
        <v>694445.17213462584</v>
      </c>
      <c r="S528" s="1" t="str">
        <f>IF(R528&gt;Dashboard!$K$26,"Metro",IF(R528&gt;Dashboard!$J$26,IF(R528&lt;=Dashboard!$K$26,"TIER 1","TIER 6"),IF(R528&gt;Dashboard!$J$27,IF(R528&lt;=Dashboard!$K$27,"TIER 2","TIER 6"),IF(R528&gt;Dashboard!$J$28,IF(R528&lt;=Dashboard!$K$28,"TIER 3","TIER 6"),IF(R528&gt;Dashboard!$J$29,IF(R528&lt;=Dashboard!$K$29,"TIER 4","TIER 6"),IF(R528&gt;Dashboard!$J$30,IF(R528&lt;=Dashboard!$K$30,"TIER 5","TIER 6"),IF(R528&gt;Dashboard!$J$31,IF(R528&lt;=Dashboard!$K$31,"TIER 6","TIER 6"),"TIER 6")))))))</f>
        <v>TIER 2</v>
      </c>
      <c r="T528" s="14">
        <f>$R528*Dashboard!$K$37</f>
        <v>69444.51721346259</v>
      </c>
      <c r="U528" s="14">
        <f>$R528*Dashboard!$K$38</f>
        <v>104166.77582019387</v>
      </c>
      <c r="V528" s="14">
        <f>$R528*Dashboard!$K$39</f>
        <v>173611.29303365646</v>
      </c>
      <c r="W528" s="14">
        <f>$R528*Dashboard!$K$40</f>
        <v>347222.58606731292</v>
      </c>
    </row>
    <row r="529" spans="3:23" x14ac:dyDescent="0.55000000000000004">
      <c r="C529" s="1" t="s">
        <v>559</v>
      </c>
      <c r="D529" s="1" t="s">
        <v>562</v>
      </c>
      <c r="E529" s="14">
        <v>185482</v>
      </c>
      <c r="F529" s="14">
        <v>414681</v>
      </c>
      <c r="G529" s="14">
        <v>600163</v>
      </c>
      <c r="H529" s="14">
        <f>E529*(1+Dashboard!$K$19)^(Dashboard!$J$36-2011)</f>
        <v>217321.72530706221</v>
      </c>
      <c r="I529" s="14">
        <f>F529*(1+Dashboard!$K$20)^(Dashboard!$J$36-2011)</f>
        <v>432384.1854439787</v>
      </c>
      <c r="J529" s="14">
        <f>G529*(1+Dashboard!$K$18)^(Dashboard!$J$36-2011)</f>
        <v>649890.52901986556</v>
      </c>
      <c r="K529" s="1" t="str">
        <f>IF(J529&gt;Dashboard!$I$26,"Metro",IF(J529&gt;Dashboard!$H$26,IF(J529&lt;=Dashboard!$I$26,"TIER 1","TIER 6"),IF(J529&gt;Dashboard!$H$27,IF(J529&lt;=Dashboard!$I$27,"TIER 2","TIER 6"),IF(J529&gt;Dashboard!$H$28,IF(J529&lt;=Dashboard!$I$28,"TIER 3","TIER 6"),IF(J529&gt;Dashboard!$H$29,IF(J529&lt;=Dashboard!$I$29,"TIER 4","TIER 6"),IF(J529&gt;Dashboard!$H$30,IF(J529&lt;=Dashboard!$I$30,"TIER 5","TIER 6"),IF(J529&gt;Dashboard!$H$31,IF(J529&lt;=Dashboard!$I$31,"TIER 6","TIER 6"),"TIER 6")))))))</f>
        <v>TIER 2</v>
      </c>
      <c r="L529" s="14">
        <f>$J529*Dashboard!$J$37</f>
        <v>32494.526450993279</v>
      </c>
      <c r="M529" s="14">
        <f>$J529*Dashboard!$J$38</f>
        <v>49391.68020550978</v>
      </c>
      <c r="N529" s="14">
        <f>$J529*Dashboard!$J$39</f>
        <v>194967.15870595965</v>
      </c>
      <c r="O529" s="14">
        <f>$J529*Dashboard!$J$40</f>
        <v>373037.16365740285</v>
      </c>
      <c r="P529" s="14">
        <f>H529*(1+Dashboard!$L$19)^(Dashboard!$K$36-2019)</f>
        <v>239940.74502983101</v>
      </c>
      <c r="Q529" s="14">
        <f>I529*(1+Dashboard!$L$20)^(Dashboard!$K$36-2019)</f>
        <v>442777.42454644799</v>
      </c>
      <c r="R529" s="14">
        <f>J529*(1+Dashboard!$L$18)^(Dashboard!$K$36-2019)</f>
        <v>683041.4774646844</v>
      </c>
      <c r="S529" s="1" t="str">
        <f>IF(R529&gt;Dashboard!$K$26,"Metro",IF(R529&gt;Dashboard!$J$26,IF(R529&lt;=Dashboard!$K$26,"TIER 1","TIER 6"),IF(R529&gt;Dashboard!$J$27,IF(R529&lt;=Dashboard!$K$27,"TIER 2","TIER 6"),IF(R529&gt;Dashboard!$J$28,IF(R529&lt;=Dashboard!$K$28,"TIER 3","TIER 6"),IF(R529&gt;Dashboard!$J$29,IF(R529&lt;=Dashboard!$K$29,"TIER 4","TIER 6"),IF(R529&gt;Dashboard!$J$30,IF(R529&lt;=Dashboard!$K$30,"TIER 5","TIER 6"),IF(R529&gt;Dashboard!$J$31,IF(R529&lt;=Dashboard!$K$31,"TIER 6","TIER 6"),"TIER 6")))))))</f>
        <v>TIER 2</v>
      </c>
      <c r="T529" s="14">
        <f>$R529*Dashboard!$K$37</f>
        <v>68304.147746468443</v>
      </c>
      <c r="U529" s="14">
        <f>$R529*Dashboard!$K$38</f>
        <v>102456.22161970266</v>
      </c>
      <c r="V529" s="14">
        <f>$R529*Dashboard!$K$39</f>
        <v>170760.3693661711</v>
      </c>
      <c r="W529" s="14">
        <f>$R529*Dashboard!$K$40</f>
        <v>341520.7387323422</v>
      </c>
    </row>
    <row r="530" spans="3:23" x14ac:dyDescent="0.55000000000000004">
      <c r="C530" s="1" t="s">
        <v>396</v>
      </c>
      <c r="D530" s="1" t="s">
        <v>416</v>
      </c>
      <c r="E530" s="14">
        <v>42944</v>
      </c>
      <c r="F530" s="14">
        <v>556634</v>
      </c>
      <c r="G530" s="14">
        <v>599578</v>
      </c>
      <c r="H530" s="14">
        <f>E530*(1+Dashboard!$K$19)^(Dashboard!$J$36-2011)</f>
        <v>50315.740457761291</v>
      </c>
      <c r="I530" s="14">
        <f>F530*(1+Dashboard!$K$20)^(Dashboard!$J$36-2011)</f>
        <v>580397.31427392049</v>
      </c>
      <c r="J530" s="14">
        <f>G530*(1+Dashboard!$K$18)^(Dashboard!$J$36-2011)</f>
        <v>649257.05784707307</v>
      </c>
      <c r="K530" s="1" t="str">
        <f>IF(J530&gt;Dashboard!$I$26,"Metro",IF(J530&gt;Dashboard!$H$26,IF(J530&lt;=Dashboard!$I$26,"TIER 1","TIER 6"),IF(J530&gt;Dashboard!$H$27,IF(J530&lt;=Dashboard!$I$27,"TIER 2","TIER 6"),IF(J530&gt;Dashboard!$H$28,IF(J530&lt;=Dashboard!$I$28,"TIER 3","TIER 6"),IF(J530&gt;Dashboard!$H$29,IF(J530&lt;=Dashboard!$I$29,"TIER 4","TIER 6"),IF(J530&gt;Dashboard!$H$30,IF(J530&lt;=Dashboard!$I$30,"TIER 5","TIER 6"),IF(J530&gt;Dashboard!$H$31,IF(J530&lt;=Dashboard!$I$31,"TIER 6","TIER 6"),"TIER 6")))))))</f>
        <v>TIER 2</v>
      </c>
      <c r="L530" s="14">
        <f>$J530*Dashboard!$J$37</f>
        <v>32462.852892353654</v>
      </c>
      <c r="M530" s="14">
        <f>$J530*Dashboard!$J$38</f>
        <v>49343.536396377553</v>
      </c>
      <c r="N530" s="14">
        <f>$J530*Dashboard!$J$39</f>
        <v>194777.1173541219</v>
      </c>
      <c r="O530" s="14">
        <f>$J530*Dashboard!$J$40</f>
        <v>372673.55120421998</v>
      </c>
      <c r="P530" s="14">
        <f>H530*(1+Dashboard!$L$19)^(Dashboard!$K$36-2019)</f>
        <v>55552.643138207823</v>
      </c>
      <c r="Q530" s="14">
        <f>I530*(1+Dashboard!$L$20)^(Dashboard!$K$36-2019)</f>
        <v>594348.35195002309</v>
      </c>
      <c r="R530" s="14">
        <f>J530*(1+Dashboard!$L$18)^(Dashboard!$K$36-2019)</f>
        <v>682375.69289563084</v>
      </c>
      <c r="S530" s="1" t="str">
        <f>IF(R530&gt;Dashboard!$K$26,"Metro",IF(R530&gt;Dashboard!$J$26,IF(R530&lt;=Dashboard!$K$26,"TIER 1","TIER 6"),IF(R530&gt;Dashboard!$J$27,IF(R530&lt;=Dashboard!$K$27,"TIER 2","TIER 6"),IF(R530&gt;Dashboard!$J$28,IF(R530&lt;=Dashboard!$K$28,"TIER 3","TIER 6"),IF(R530&gt;Dashboard!$J$29,IF(R530&lt;=Dashboard!$K$29,"TIER 4","TIER 6"),IF(R530&gt;Dashboard!$J$30,IF(R530&lt;=Dashboard!$K$30,"TIER 5","TIER 6"),IF(R530&gt;Dashboard!$J$31,IF(R530&lt;=Dashboard!$K$31,"TIER 6","TIER 6"),"TIER 6")))))))</f>
        <v>TIER 2</v>
      </c>
      <c r="T530" s="14">
        <f>$R530*Dashboard!$K$37</f>
        <v>68237.569289563093</v>
      </c>
      <c r="U530" s="14">
        <f>$R530*Dashboard!$K$38</f>
        <v>102356.35393434462</v>
      </c>
      <c r="V530" s="14">
        <f>$R530*Dashboard!$K$39</f>
        <v>170593.92322390771</v>
      </c>
      <c r="W530" s="14">
        <f>$R530*Dashboard!$K$40</f>
        <v>341187.84644781542</v>
      </c>
    </row>
    <row r="531" spans="3:23" x14ac:dyDescent="0.55000000000000004">
      <c r="C531" s="1" t="s">
        <v>559</v>
      </c>
      <c r="D531" s="1" t="s">
        <v>217</v>
      </c>
      <c r="E531" s="14">
        <v>190685</v>
      </c>
      <c r="F531" s="14">
        <v>404842</v>
      </c>
      <c r="G531" s="14">
        <v>595527</v>
      </c>
      <c r="H531" s="14">
        <f>E531*(1+Dashboard!$K$19)^(Dashboard!$J$36-2011)</f>
        <v>223417.86906641701</v>
      </c>
      <c r="I531" s="14">
        <f>F531*(1+Dashboard!$K$20)^(Dashboard!$J$36-2011)</f>
        <v>422125.14777265227</v>
      </c>
      <c r="J531" s="14">
        <f>G531*(1+Dashboard!$K$18)^(Dashboard!$J$36-2011)</f>
        <v>644870.40533257369</v>
      </c>
      <c r="K531" s="1" t="str">
        <f>IF(J531&gt;Dashboard!$I$26,"Metro",IF(J531&gt;Dashboard!$H$26,IF(J531&lt;=Dashboard!$I$26,"TIER 1","TIER 6"),IF(J531&gt;Dashboard!$H$27,IF(J531&lt;=Dashboard!$I$27,"TIER 2","TIER 6"),IF(J531&gt;Dashboard!$H$28,IF(J531&lt;=Dashboard!$I$28,"TIER 3","TIER 6"),IF(J531&gt;Dashboard!$H$29,IF(J531&lt;=Dashboard!$I$29,"TIER 4","TIER 6"),IF(J531&gt;Dashboard!$H$30,IF(J531&lt;=Dashboard!$I$30,"TIER 5","TIER 6"),IF(J531&gt;Dashboard!$H$31,IF(J531&lt;=Dashboard!$I$31,"TIER 6","TIER 6"),"TIER 6")))))))</f>
        <v>TIER 2</v>
      </c>
      <c r="L531" s="14">
        <f>$J531*Dashboard!$J$37</f>
        <v>32243.520266628686</v>
      </c>
      <c r="M531" s="14">
        <f>$J531*Dashboard!$J$38</f>
        <v>49010.150805275596</v>
      </c>
      <c r="N531" s="14">
        <f>$J531*Dashboard!$J$39</f>
        <v>193461.1215997721</v>
      </c>
      <c r="O531" s="14">
        <f>$J531*Dashboard!$J$40</f>
        <v>370155.61266089731</v>
      </c>
      <c r="P531" s="14">
        <f>H531*(1+Dashboard!$L$19)^(Dashboard!$K$36-2019)</f>
        <v>246671.38032808213</v>
      </c>
      <c r="Q531" s="14">
        <f>I531*(1+Dashboard!$L$20)^(Dashboard!$K$36-2019)</f>
        <v>432271.789901715</v>
      </c>
      <c r="R531" s="14">
        <f>J531*(1+Dashboard!$L$18)^(Dashboard!$K$36-2019)</f>
        <v>677765.27701659559</v>
      </c>
      <c r="S531" s="1" t="str">
        <f>IF(R531&gt;Dashboard!$K$26,"Metro",IF(R531&gt;Dashboard!$J$26,IF(R531&lt;=Dashboard!$K$26,"TIER 1","TIER 6"),IF(R531&gt;Dashboard!$J$27,IF(R531&lt;=Dashboard!$K$27,"TIER 2","TIER 6"),IF(R531&gt;Dashboard!$J$28,IF(R531&lt;=Dashboard!$K$28,"TIER 3","TIER 6"),IF(R531&gt;Dashboard!$J$29,IF(R531&lt;=Dashboard!$K$29,"TIER 4","TIER 6"),IF(R531&gt;Dashboard!$J$30,IF(R531&lt;=Dashboard!$K$30,"TIER 5","TIER 6"),IF(R531&gt;Dashboard!$J$31,IF(R531&lt;=Dashboard!$K$31,"TIER 6","TIER 6"),"TIER 6")))))))</f>
        <v>TIER 2</v>
      </c>
      <c r="T531" s="14">
        <f>$R531*Dashboard!$K$37</f>
        <v>67776.527701659565</v>
      </c>
      <c r="U531" s="14">
        <f>$R531*Dashboard!$K$38</f>
        <v>101664.79155248933</v>
      </c>
      <c r="V531" s="14">
        <f>$R531*Dashboard!$K$39</f>
        <v>169441.3192541489</v>
      </c>
      <c r="W531" s="14">
        <f>$R531*Dashboard!$K$40</f>
        <v>338882.63850829779</v>
      </c>
    </row>
    <row r="532" spans="3:23" x14ac:dyDescent="0.55000000000000004">
      <c r="C532" s="1" t="s">
        <v>341</v>
      </c>
      <c r="D532" s="1" t="s">
        <v>349</v>
      </c>
      <c r="E532" s="14">
        <v>61872</v>
      </c>
      <c r="F532" s="14">
        <v>528425</v>
      </c>
      <c r="G532" s="14">
        <v>590297</v>
      </c>
      <c r="H532" s="14">
        <f>E532*(1+Dashboard!$K$19)^(Dashboard!$J$36-2011)</f>
        <v>72492.909221372174</v>
      </c>
      <c r="I532" s="14">
        <f>F532*(1+Dashboard!$K$20)^(Dashboard!$J$36-2011)</f>
        <v>550984.0412105557</v>
      </c>
      <c r="J532" s="14">
        <f>G532*(1+Dashboard!$K$18)^(Dashboard!$J$36-2011)</f>
        <v>639207.06476213888</v>
      </c>
      <c r="K532" s="1" t="str">
        <f>IF(J532&gt;Dashboard!$I$26,"Metro",IF(J532&gt;Dashboard!$H$26,IF(J532&lt;=Dashboard!$I$26,"TIER 1","TIER 6"),IF(J532&gt;Dashboard!$H$27,IF(J532&lt;=Dashboard!$I$27,"TIER 2","TIER 6"),IF(J532&gt;Dashboard!$H$28,IF(J532&lt;=Dashboard!$I$28,"TIER 3","TIER 6"),IF(J532&gt;Dashboard!$H$29,IF(J532&lt;=Dashboard!$I$29,"TIER 4","TIER 6"),IF(J532&gt;Dashboard!$H$30,IF(J532&lt;=Dashboard!$I$30,"TIER 5","TIER 6"),IF(J532&gt;Dashboard!$H$31,IF(J532&lt;=Dashboard!$I$31,"TIER 6","TIER 6"),"TIER 6")))))))</f>
        <v>TIER 2</v>
      </c>
      <c r="L532" s="14">
        <f>$J532*Dashboard!$J$37</f>
        <v>31960.353238106945</v>
      </c>
      <c r="M532" s="14">
        <f>$J532*Dashboard!$J$38</f>
        <v>48579.736921922551</v>
      </c>
      <c r="N532" s="14">
        <f>$J532*Dashboard!$J$39</f>
        <v>191762.11942864166</v>
      </c>
      <c r="O532" s="14">
        <f>$J532*Dashboard!$J$40</f>
        <v>366904.85517346777</v>
      </c>
      <c r="P532" s="14">
        <f>H532*(1+Dashboard!$L$19)^(Dashboard!$K$36-2019)</f>
        <v>80038.029439437276</v>
      </c>
      <c r="Q532" s="14">
        <f>I532*(1+Dashboard!$L$20)^(Dashboard!$K$36-2019)</f>
        <v>564228.07065179443</v>
      </c>
      <c r="R532" s="14">
        <f>J532*(1+Dashboard!$L$18)^(Dashboard!$K$36-2019)</f>
        <v>671813.04915992951</v>
      </c>
      <c r="S532" s="1" t="str">
        <f>IF(R532&gt;Dashboard!$K$26,"Metro",IF(R532&gt;Dashboard!$J$26,IF(R532&lt;=Dashboard!$K$26,"TIER 1","TIER 6"),IF(R532&gt;Dashboard!$J$27,IF(R532&lt;=Dashboard!$K$27,"TIER 2","TIER 6"),IF(R532&gt;Dashboard!$J$28,IF(R532&lt;=Dashboard!$K$28,"TIER 3","TIER 6"),IF(R532&gt;Dashboard!$J$29,IF(R532&lt;=Dashboard!$K$29,"TIER 4","TIER 6"),IF(R532&gt;Dashboard!$J$30,IF(R532&lt;=Dashboard!$K$30,"TIER 5","TIER 6"),IF(R532&gt;Dashboard!$J$31,IF(R532&lt;=Dashboard!$K$31,"TIER 6","TIER 6"),"TIER 6")))))))</f>
        <v>TIER 2</v>
      </c>
      <c r="T532" s="14">
        <f>$R532*Dashboard!$K$37</f>
        <v>67181.304915992951</v>
      </c>
      <c r="U532" s="14">
        <f>$R532*Dashboard!$K$38</f>
        <v>100771.95737398943</v>
      </c>
      <c r="V532" s="14">
        <f>$R532*Dashboard!$K$39</f>
        <v>167953.26228998238</v>
      </c>
      <c r="W532" s="14">
        <f>$R532*Dashboard!$K$40</f>
        <v>335906.52457996475</v>
      </c>
    </row>
    <row r="533" spans="3:23" x14ac:dyDescent="0.55000000000000004">
      <c r="C533" s="1" t="s">
        <v>341</v>
      </c>
      <c r="D533" s="1" t="s">
        <v>353</v>
      </c>
      <c r="E533" s="14">
        <v>285674</v>
      </c>
      <c r="F533" s="14">
        <v>299775</v>
      </c>
      <c r="G533" s="14">
        <v>585449</v>
      </c>
      <c r="H533" s="14">
        <f>E533*(1+Dashboard!$K$19)^(Dashboard!$J$36-2011)</f>
        <v>334712.62200844119</v>
      </c>
      <c r="I533" s="14">
        <f>F533*(1+Dashboard!$K$20)^(Dashboard!$J$36-2011)</f>
        <v>312572.72262647364</v>
      </c>
      <c r="J533" s="14">
        <f>G533*(1+Dashboard!$K$18)^(Dashboard!$J$36-2011)</f>
        <v>633957.37545325398</v>
      </c>
      <c r="K533" s="1" t="str">
        <f>IF(J533&gt;Dashboard!$I$26,"Metro",IF(J533&gt;Dashboard!$H$26,IF(J533&lt;=Dashboard!$I$26,"TIER 1","TIER 6"),IF(J533&gt;Dashboard!$H$27,IF(J533&lt;=Dashboard!$I$27,"TIER 2","TIER 6"),IF(J533&gt;Dashboard!$H$28,IF(J533&lt;=Dashboard!$I$28,"TIER 3","TIER 6"),IF(J533&gt;Dashboard!$H$29,IF(J533&lt;=Dashboard!$I$29,"TIER 4","TIER 6"),IF(J533&gt;Dashboard!$H$30,IF(J533&lt;=Dashboard!$I$30,"TIER 5","TIER 6"),IF(J533&gt;Dashboard!$H$31,IF(J533&lt;=Dashboard!$I$31,"TIER 6","TIER 6"),"TIER 6")))))))</f>
        <v>TIER 2</v>
      </c>
      <c r="L533" s="14">
        <f>$J533*Dashboard!$J$37</f>
        <v>31697.868772662699</v>
      </c>
      <c r="M533" s="14">
        <f>$J533*Dashboard!$J$38</f>
        <v>48180.760534447298</v>
      </c>
      <c r="N533" s="14">
        <f>$J533*Dashboard!$J$39</f>
        <v>190187.21263597618</v>
      </c>
      <c r="O533" s="14">
        <f>$J533*Dashboard!$J$40</f>
        <v>363891.53351016785</v>
      </c>
      <c r="P533" s="14">
        <f>H533*(1+Dashboard!$L$19)^(Dashboard!$K$36-2019)</f>
        <v>369549.78054825775</v>
      </c>
      <c r="Q533" s="14">
        <f>I533*(1+Dashboard!$L$20)^(Dashboard!$K$36-2019)</f>
        <v>320086.04793422279</v>
      </c>
      <c r="R533" s="14">
        <f>J533*(1+Dashboard!$L$18)^(Dashboard!$K$36-2019)</f>
        <v>666295.5729363889</v>
      </c>
      <c r="S533" s="1" t="str">
        <f>IF(R533&gt;Dashboard!$K$26,"Metro",IF(R533&gt;Dashboard!$J$26,IF(R533&lt;=Dashboard!$K$26,"TIER 1","TIER 6"),IF(R533&gt;Dashboard!$J$27,IF(R533&lt;=Dashboard!$K$27,"TIER 2","TIER 6"),IF(R533&gt;Dashboard!$J$28,IF(R533&lt;=Dashboard!$K$28,"TIER 3","TIER 6"),IF(R533&gt;Dashboard!$J$29,IF(R533&lt;=Dashboard!$K$29,"TIER 4","TIER 6"),IF(R533&gt;Dashboard!$J$30,IF(R533&lt;=Dashboard!$K$30,"TIER 5","TIER 6"),IF(R533&gt;Dashboard!$J$31,IF(R533&lt;=Dashboard!$K$31,"TIER 6","TIER 6"),"TIER 6")))))))</f>
        <v>TIER 2</v>
      </c>
      <c r="T533" s="14">
        <f>$R533*Dashboard!$K$37</f>
        <v>66629.557293638893</v>
      </c>
      <c r="U533" s="14">
        <f>$R533*Dashboard!$K$38</f>
        <v>99944.335940458332</v>
      </c>
      <c r="V533" s="14">
        <f>$R533*Dashboard!$K$39</f>
        <v>166573.89323409722</v>
      </c>
      <c r="W533" s="14">
        <f>$R533*Dashboard!$K$40</f>
        <v>333147.78646819445</v>
      </c>
    </row>
    <row r="534" spans="3:23" x14ac:dyDescent="0.55000000000000004">
      <c r="C534" s="1" t="s">
        <v>518</v>
      </c>
      <c r="D534" s="1" t="s">
        <v>519</v>
      </c>
      <c r="E534" s="14">
        <v>582320</v>
      </c>
      <c r="F534" s="14">
        <v>0</v>
      </c>
      <c r="G534" s="14">
        <v>582320</v>
      </c>
      <c r="H534" s="14">
        <f>E534*(1+Dashboard!$K$19)^(Dashboard!$J$36-2011)</f>
        <v>682280.69074523926</v>
      </c>
      <c r="I534" s="14">
        <f>F534*(1+Dashboard!$K$20)^(Dashboard!$J$36-2011)</f>
        <v>0</v>
      </c>
      <c r="J534" s="14">
        <f>G534*(1+Dashboard!$K$18)^(Dashboard!$J$36-2011)</f>
        <v>630569.11682134366</v>
      </c>
      <c r="K534" s="1" t="str">
        <f>IF(J534&gt;Dashboard!$I$26,"Metro",IF(J534&gt;Dashboard!$H$26,IF(J534&lt;=Dashboard!$I$26,"TIER 1","TIER 6"),IF(J534&gt;Dashboard!$H$27,IF(J534&lt;=Dashboard!$I$27,"TIER 2","TIER 6"),IF(J534&gt;Dashboard!$H$28,IF(J534&lt;=Dashboard!$I$28,"TIER 3","TIER 6"),IF(J534&gt;Dashboard!$H$29,IF(J534&lt;=Dashboard!$I$29,"TIER 4","TIER 6"),IF(J534&gt;Dashboard!$H$30,IF(J534&lt;=Dashboard!$I$30,"TIER 5","TIER 6"),IF(J534&gt;Dashboard!$H$31,IF(J534&lt;=Dashboard!$I$31,"TIER 6","TIER 6"),"TIER 6")))))))</f>
        <v>TIER 2</v>
      </c>
      <c r="L534" s="14">
        <f>$J534*Dashboard!$J$37</f>
        <v>31528.455841067185</v>
      </c>
      <c r="M534" s="14">
        <f>$J534*Dashboard!$J$38</f>
        <v>47923.252878422114</v>
      </c>
      <c r="N534" s="14">
        <f>$J534*Dashboard!$J$39</f>
        <v>189170.7350464031</v>
      </c>
      <c r="O534" s="14">
        <f>$J534*Dashboard!$J$40</f>
        <v>361946.67305545131</v>
      </c>
      <c r="P534" s="14">
        <f>H534*(1+Dashboard!$L$19)^(Dashboard!$K$36-2019)</f>
        <v>753293.01304585463</v>
      </c>
      <c r="Q534" s="14">
        <f>I534*(1+Dashboard!$L$20)^(Dashboard!$K$36-2019)</f>
        <v>0</v>
      </c>
      <c r="R534" s="14">
        <f>J534*(1+Dashboard!$L$18)^(Dashboard!$K$36-2019)</f>
        <v>662734.47906191309</v>
      </c>
      <c r="S534" s="1" t="str">
        <f>IF(R534&gt;Dashboard!$K$26,"Metro",IF(R534&gt;Dashboard!$J$26,IF(R534&lt;=Dashboard!$K$26,"TIER 1","TIER 6"),IF(R534&gt;Dashboard!$J$27,IF(R534&lt;=Dashboard!$K$27,"TIER 2","TIER 6"),IF(R534&gt;Dashboard!$J$28,IF(R534&lt;=Dashboard!$K$28,"TIER 3","TIER 6"),IF(R534&gt;Dashboard!$J$29,IF(R534&lt;=Dashboard!$K$29,"TIER 4","TIER 6"),IF(R534&gt;Dashboard!$J$30,IF(R534&lt;=Dashboard!$K$30,"TIER 5","TIER 6"),IF(R534&gt;Dashboard!$J$31,IF(R534&lt;=Dashboard!$K$31,"TIER 6","TIER 6"),"TIER 6")))))))</f>
        <v>TIER 2</v>
      </c>
      <c r="T534" s="14">
        <f>$R534*Dashboard!$K$37</f>
        <v>66273.447906191315</v>
      </c>
      <c r="U534" s="14">
        <f>$R534*Dashboard!$K$38</f>
        <v>99410.171859286958</v>
      </c>
      <c r="V534" s="14">
        <f>$R534*Dashboard!$K$39</f>
        <v>165683.61976547827</v>
      </c>
      <c r="W534" s="14">
        <f>$R534*Dashboard!$K$40</f>
        <v>331367.23953095655</v>
      </c>
    </row>
    <row r="535" spans="3:23" x14ac:dyDescent="0.55000000000000004">
      <c r="C535" s="1" t="s">
        <v>365</v>
      </c>
      <c r="D535" s="1" t="s">
        <v>374</v>
      </c>
      <c r="E535" s="14">
        <v>102147</v>
      </c>
      <c r="F535" s="14">
        <v>478173</v>
      </c>
      <c r="G535" s="14">
        <v>580320</v>
      </c>
      <c r="H535" s="14">
        <f>E535*(1+Dashboard!$K$19)^(Dashboard!$J$36-2011)</f>
        <v>119681.49079123842</v>
      </c>
      <c r="I535" s="14">
        <f>F535*(1+Dashboard!$K$20)^(Dashboard!$J$36-2011)</f>
        <v>498586.72836783848</v>
      </c>
      <c r="J535" s="14">
        <f>G535*(1+Dashboard!$K$18)^(Dashboard!$J$36-2011)</f>
        <v>628403.40341008757</v>
      </c>
      <c r="K535" s="1" t="str">
        <f>IF(J535&gt;Dashboard!$I$26,"Metro",IF(J535&gt;Dashboard!$H$26,IF(J535&lt;=Dashboard!$I$26,"TIER 1","TIER 6"),IF(J535&gt;Dashboard!$H$27,IF(J535&lt;=Dashboard!$I$27,"TIER 2","TIER 6"),IF(J535&gt;Dashboard!$H$28,IF(J535&lt;=Dashboard!$I$28,"TIER 3","TIER 6"),IF(J535&gt;Dashboard!$H$29,IF(J535&lt;=Dashboard!$I$29,"TIER 4","TIER 6"),IF(J535&gt;Dashboard!$H$30,IF(J535&lt;=Dashboard!$I$30,"TIER 5","TIER 6"),IF(J535&gt;Dashboard!$H$31,IF(J535&lt;=Dashboard!$I$31,"TIER 6","TIER 6"),"TIER 6")))))))</f>
        <v>TIER 2</v>
      </c>
      <c r="L535" s="14">
        <f>$J535*Dashboard!$J$37</f>
        <v>31420.170170504382</v>
      </c>
      <c r="M535" s="14">
        <f>$J535*Dashboard!$J$38</f>
        <v>47758.658659166656</v>
      </c>
      <c r="N535" s="14">
        <f>$J535*Dashboard!$J$39</f>
        <v>188521.02102302626</v>
      </c>
      <c r="O535" s="14">
        <f>$J535*Dashboard!$J$40</f>
        <v>360703.55355739029</v>
      </c>
      <c r="P535" s="14">
        <f>H535*(1+Dashboard!$L$19)^(Dashboard!$K$36-2019)</f>
        <v>132138.03648096393</v>
      </c>
      <c r="Q535" s="14">
        <f>I535*(1+Dashboard!$L$20)^(Dashboard!$K$36-2019)</f>
        <v>510571.28112367983</v>
      </c>
      <c r="R535" s="14">
        <f>J535*(1+Dashboard!$L$18)^(Dashboard!$K$36-2019)</f>
        <v>660458.29250104656</v>
      </c>
      <c r="S535" s="1" t="str">
        <f>IF(R535&gt;Dashboard!$K$26,"Metro",IF(R535&gt;Dashboard!$J$26,IF(R535&lt;=Dashboard!$K$26,"TIER 1","TIER 6"),IF(R535&gt;Dashboard!$J$27,IF(R535&lt;=Dashboard!$K$27,"TIER 2","TIER 6"),IF(R535&gt;Dashboard!$J$28,IF(R535&lt;=Dashboard!$K$28,"TIER 3","TIER 6"),IF(R535&gt;Dashboard!$J$29,IF(R535&lt;=Dashboard!$K$29,"TIER 4","TIER 6"),IF(R535&gt;Dashboard!$J$30,IF(R535&lt;=Dashboard!$K$30,"TIER 5","TIER 6"),IF(R535&gt;Dashboard!$J$31,IF(R535&lt;=Dashboard!$K$31,"TIER 6","TIER 6"),"TIER 6")))))))</f>
        <v>TIER 2</v>
      </c>
      <c r="T535" s="14">
        <f>$R535*Dashboard!$K$37</f>
        <v>66045.829250104653</v>
      </c>
      <c r="U535" s="14">
        <f>$R535*Dashboard!$K$38</f>
        <v>99068.743875156986</v>
      </c>
      <c r="V535" s="14">
        <f>$R535*Dashboard!$K$39</f>
        <v>165114.57312526164</v>
      </c>
      <c r="W535" s="14">
        <f>$R535*Dashboard!$K$40</f>
        <v>330229.14625052328</v>
      </c>
    </row>
    <row r="536" spans="3:23" x14ac:dyDescent="0.55000000000000004">
      <c r="C536" s="1" t="s">
        <v>528</v>
      </c>
      <c r="D536" s="1" t="s">
        <v>539</v>
      </c>
      <c r="E536" s="14">
        <v>231165</v>
      </c>
      <c r="F536" s="14">
        <v>348340</v>
      </c>
      <c r="G536" s="14">
        <v>579505</v>
      </c>
      <c r="H536" s="14">
        <f>E536*(1+Dashboard!$K$19)^(Dashboard!$J$36-2011)</f>
        <v>270846.64080938871</v>
      </c>
      <c r="I536" s="14">
        <f>F536*(1+Dashboard!$K$20)^(Dashboard!$J$36-2011)</f>
        <v>363211.01559404831</v>
      </c>
      <c r="J536" s="14">
        <f>G536*(1+Dashboard!$K$18)^(Dashboard!$J$36-2011)</f>
        <v>627520.87519500067</v>
      </c>
      <c r="K536" s="1" t="str">
        <f>IF(J536&gt;Dashboard!$I$26,"Metro",IF(J536&gt;Dashboard!$H$26,IF(J536&lt;=Dashboard!$I$26,"TIER 1","TIER 6"),IF(J536&gt;Dashboard!$H$27,IF(J536&lt;=Dashboard!$I$27,"TIER 2","TIER 6"),IF(J536&gt;Dashboard!$H$28,IF(J536&lt;=Dashboard!$I$28,"TIER 3","TIER 6"),IF(J536&gt;Dashboard!$H$29,IF(J536&lt;=Dashboard!$I$29,"TIER 4","TIER 6"),IF(J536&gt;Dashboard!$H$30,IF(J536&lt;=Dashboard!$I$30,"TIER 5","TIER 6"),IF(J536&gt;Dashboard!$H$31,IF(J536&lt;=Dashboard!$I$31,"TIER 6","TIER 6"),"TIER 6")))))))</f>
        <v>TIER 2</v>
      </c>
      <c r="L536" s="14">
        <f>$J536*Dashboard!$J$37</f>
        <v>31376.043759750035</v>
      </c>
      <c r="M536" s="14">
        <f>$J536*Dashboard!$J$38</f>
        <v>47691.586514820046</v>
      </c>
      <c r="N536" s="14">
        <f>$J536*Dashboard!$J$39</f>
        <v>188256.2625585002</v>
      </c>
      <c r="O536" s="14">
        <f>$J536*Dashboard!$J$40</f>
        <v>360196.98236193042</v>
      </c>
      <c r="P536" s="14">
        <f>H536*(1+Dashboard!$L$19)^(Dashboard!$K$36-2019)</f>
        <v>299036.57672885177</v>
      </c>
      <c r="Q536" s="14">
        <f>I536*(1+Dashboard!$L$20)^(Dashboard!$K$36-2019)</f>
        <v>371941.53594331472</v>
      </c>
      <c r="R536" s="14">
        <f>J536*(1+Dashboard!$L$18)^(Dashboard!$K$36-2019)</f>
        <v>659530.74647749343</v>
      </c>
      <c r="S536" s="1" t="str">
        <f>IF(R536&gt;Dashboard!$K$26,"Metro",IF(R536&gt;Dashboard!$J$26,IF(R536&lt;=Dashboard!$K$26,"TIER 1","TIER 6"),IF(R536&gt;Dashboard!$J$27,IF(R536&lt;=Dashboard!$K$27,"TIER 2","TIER 6"),IF(R536&gt;Dashboard!$J$28,IF(R536&lt;=Dashboard!$K$28,"TIER 3","TIER 6"),IF(R536&gt;Dashboard!$J$29,IF(R536&lt;=Dashboard!$K$29,"TIER 4","TIER 6"),IF(R536&gt;Dashboard!$J$30,IF(R536&lt;=Dashboard!$K$30,"TIER 5","TIER 6"),IF(R536&gt;Dashboard!$J$31,IF(R536&lt;=Dashboard!$K$31,"TIER 6","TIER 6"),"TIER 6")))))))</f>
        <v>TIER 2</v>
      </c>
      <c r="T536" s="14">
        <f>$R536*Dashboard!$K$37</f>
        <v>65953.074647749352</v>
      </c>
      <c r="U536" s="14">
        <f>$R536*Dashboard!$K$38</f>
        <v>98929.611971624006</v>
      </c>
      <c r="V536" s="14">
        <f>$R536*Dashboard!$K$39</f>
        <v>164882.68661937336</v>
      </c>
      <c r="W536" s="14">
        <f>$R536*Dashboard!$K$40</f>
        <v>329765.37323874672</v>
      </c>
    </row>
    <row r="537" spans="3:23" x14ac:dyDescent="0.55000000000000004">
      <c r="C537" s="1" t="s">
        <v>528</v>
      </c>
      <c r="D537" s="1" t="s">
        <v>535</v>
      </c>
      <c r="E537" s="14">
        <v>70666</v>
      </c>
      <c r="F537" s="14">
        <v>507151</v>
      </c>
      <c r="G537" s="14">
        <v>577817</v>
      </c>
      <c r="H537" s="14">
        <f>E537*(1+Dashboard!$K$19)^(Dashboard!$J$36-2011)</f>
        <v>82796.481817906097</v>
      </c>
      <c r="I537" s="14">
        <f>F537*(1+Dashboard!$K$20)^(Dashboard!$J$36-2011)</f>
        <v>528801.83088229084</v>
      </c>
      <c r="J537" s="14">
        <f>G537*(1+Dashboard!$K$18)^(Dashboard!$J$36-2011)</f>
        <v>625693.01307590038</v>
      </c>
      <c r="K537" s="1" t="str">
        <f>IF(J537&gt;Dashboard!$I$26,"Metro",IF(J537&gt;Dashboard!$H$26,IF(J537&lt;=Dashboard!$I$26,"TIER 1","TIER 6"),IF(J537&gt;Dashboard!$H$27,IF(J537&lt;=Dashboard!$I$27,"TIER 2","TIER 6"),IF(J537&gt;Dashboard!$H$28,IF(J537&lt;=Dashboard!$I$28,"TIER 3","TIER 6"),IF(J537&gt;Dashboard!$H$29,IF(J537&lt;=Dashboard!$I$29,"TIER 4","TIER 6"),IF(J537&gt;Dashboard!$H$30,IF(J537&lt;=Dashboard!$I$30,"TIER 5","TIER 6"),IF(J537&gt;Dashboard!$H$31,IF(J537&lt;=Dashboard!$I$31,"TIER 6","TIER 6"),"TIER 6")))))))</f>
        <v>TIER 2</v>
      </c>
      <c r="L537" s="14">
        <f>$J537*Dashboard!$J$37</f>
        <v>31284.650653795019</v>
      </c>
      <c r="M537" s="14">
        <f>$J537*Dashboard!$J$38</f>
        <v>47552.668993768428</v>
      </c>
      <c r="N537" s="14">
        <f>$J537*Dashboard!$J$39</f>
        <v>187707.90392277011</v>
      </c>
      <c r="O537" s="14">
        <f>$J537*Dashboard!$J$40</f>
        <v>359147.78950556688</v>
      </c>
      <c r="P537" s="14">
        <f>H537*(1+Dashboard!$L$19)^(Dashboard!$K$36-2019)</f>
        <v>91414.00614764796</v>
      </c>
      <c r="Q537" s="14">
        <f>I537*(1+Dashboard!$L$20)^(Dashboard!$K$36-2019)</f>
        <v>541512.66548541083</v>
      </c>
      <c r="R537" s="14">
        <f>J537*(1+Dashboard!$L$18)^(Dashboard!$K$36-2019)</f>
        <v>657609.64502012194</v>
      </c>
      <c r="S537" s="1" t="str">
        <f>IF(R537&gt;Dashboard!$K$26,"Metro",IF(R537&gt;Dashboard!$J$26,IF(R537&lt;=Dashboard!$K$26,"TIER 1","TIER 6"),IF(R537&gt;Dashboard!$J$27,IF(R537&lt;=Dashboard!$K$27,"TIER 2","TIER 6"),IF(R537&gt;Dashboard!$J$28,IF(R537&lt;=Dashboard!$K$28,"TIER 3","TIER 6"),IF(R537&gt;Dashboard!$J$29,IF(R537&lt;=Dashboard!$K$29,"TIER 4","TIER 6"),IF(R537&gt;Dashboard!$J$30,IF(R537&lt;=Dashboard!$K$30,"TIER 5","TIER 6"),IF(R537&gt;Dashboard!$J$31,IF(R537&lt;=Dashboard!$K$31,"TIER 6","TIER 6"),"TIER 6")))))))</f>
        <v>TIER 2</v>
      </c>
      <c r="T537" s="14">
        <f>$R537*Dashboard!$K$37</f>
        <v>65760.964502012197</v>
      </c>
      <c r="U537" s="14">
        <f>$R537*Dashboard!$K$38</f>
        <v>98641.446753018288</v>
      </c>
      <c r="V537" s="14">
        <f>$R537*Dashboard!$K$39</f>
        <v>164402.41125503049</v>
      </c>
      <c r="W537" s="14">
        <f>$R537*Dashboard!$K$40</f>
        <v>328804.82251006097</v>
      </c>
    </row>
    <row r="538" spans="3:23" x14ac:dyDescent="0.55000000000000004">
      <c r="C538" s="1" t="s">
        <v>443</v>
      </c>
      <c r="D538" s="1" t="s">
        <v>452</v>
      </c>
      <c r="E538" s="14">
        <v>119364</v>
      </c>
      <c r="F538" s="14">
        <v>451101</v>
      </c>
      <c r="G538" s="14">
        <v>570465</v>
      </c>
      <c r="H538" s="14">
        <f>E538*(1+Dashboard!$K$19)^(Dashboard!$J$36-2011)</f>
        <v>139853.95035395442</v>
      </c>
      <c r="I538" s="14">
        <f>F538*(1+Dashboard!$K$20)^(Dashboard!$J$36-2011)</f>
        <v>470358.99507805816</v>
      </c>
      <c r="J538" s="14">
        <f>G538*(1+Dashboard!$K$18)^(Dashboard!$J$36-2011)</f>
        <v>617731.85057612276</v>
      </c>
      <c r="K538" s="1" t="str">
        <f>IF(J538&gt;Dashboard!$I$26,"Metro",IF(J538&gt;Dashboard!$H$26,IF(J538&lt;=Dashboard!$I$26,"TIER 1","TIER 6"),IF(J538&gt;Dashboard!$H$27,IF(J538&lt;=Dashboard!$I$27,"TIER 2","TIER 6"),IF(J538&gt;Dashboard!$H$28,IF(J538&lt;=Dashboard!$I$28,"TIER 3","TIER 6"),IF(J538&gt;Dashboard!$H$29,IF(J538&lt;=Dashboard!$I$29,"TIER 4","TIER 6"),IF(J538&gt;Dashboard!$H$30,IF(J538&lt;=Dashboard!$I$30,"TIER 5","TIER 6"),IF(J538&gt;Dashboard!$H$31,IF(J538&lt;=Dashboard!$I$31,"TIER 6","TIER 6"),"TIER 6")))))))</f>
        <v>TIER 2</v>
      </c>
      <c r="L538" s="14">
        <f>$J538*Dashboard!$J$37</f>
        <v>30886.592528806141</v>
      </c>
      <c r="M538" s="14">
        <f>$J538*Dashboard!$J$38</f>
        <v>46947.620643785325</v>
      </c>
      <c r="N538" s="14">
        <f>$J538*Dashboard!$J$39</f>
        <v>185319.55517283682</v>
      </c>
      <c r="O538" s="14">
        <f>$J538*Dashboard!$J$40</f>
        <v>354578.08223069448</v>
      </c>
      <c r="P538" s="14">
        <f>H538*(1+Dashboard!$L$19)^(Dashboard!$K$36-2019)</f>
        <v>154410.06183748692</v>
      </c>
      <c r="Q538" s="14">
        <f>I538*(1+Dashboard!$L$20)^(Dashboard!$K$36-2019)</f>
        <v>481665.03647460876</v>
      </c>
      <c r="R538" s="14">
        <f>J538*(1+Dashboard!$L$18)^(Dashboard!$K$36-2019)</f>
        <v>649242.38322237646</v>
      </c>
      <c r="S538" s="1" t="str">
        <f>IF(R538&gt;Dashboard!$K$26,"Metro",IF(R538&gt;Dashboard!$J$26,IF(R538&lt;=Dashboard!$K$26,"TIER 1","TIER 6"),IF(R538&gt;Dashboard!$J$27,IF(R538&lt;=Dashboard!$K$27,"TIER 2","TIER 6"),IF(R538&gt;Dashboard!$J$28,IF(R538&lt;=Dashboard!$K$28,"TIER 3","TIER 6"),IF(R538&gt;Dashboard!$J$29,IF(R538&lt;=Dashboard!$K$29,"TIER 4","TIER 6"),IF(R538&gt;Dashboard!$J$30,IF(R538&lt;=Dashboard!$K$30,"TIER 5","TIER 6"),IF(R538&gt;Dashboard!$J$31,IF(R538&lt;=Dashboard!$K$31,"TIER 6","TIER 6"),"TIER 6")))))))</f>
        <v>TIER 2</v>
      </c>
      <c r="T538" s="14">
        <f>$R538*Dashboard!$K$37</f>
        <v>64924.238322237652</v>
      </c>
      <c r="U538" s="14">
        <f>$R538*Dashboard!$K$38</f>
        <v>97386.357483356463</v>
      </c>
      <c r="V538" s="14">
        <f>$R538*Dashboard!$K$39</f>
        <v>162310.59580559412</v>
      </c>
      <c r="W538" s="14">
        <f>$R538*Dashboard!$K$40</f>
        <v>324621.19161118823</v>
      </c>
    </row>
    <row r="539" spans="3:23" x14ac:dyDescent="0.55000000000000004">
      <c r="C539" s="1" t="s">
        <v>588</v>
      </c>
      <c r="D539" s="1" t="s">
        <v>596</v>
      </c>
      <c r="E539" s="14">
        <v>97163</v>
      </c>
      <c r="F539" s="14">
        <v>468060</v>
      </c>
      <c r="G539" s="14">
        <v>565223</v>
      </c>
      <c r="H539" s="14">
        <f>E539*(1+Dashboard!$K$19)^(Dashboard!$J$36-2011)</f>
        <v>113841.94043632313</v>
      </c>
      <c r="I539" s="14">
        <f>F539*(1+Dashboard!$K$20)^(Dashboard!$J$36-2011)</f>
        <v>488041.9933368268</v>
      </c>
      <c r="J539" s="14">
        <f>G539*(1+Dashboard!$K$18)^(Dashboard!$J$36-2011)</f>
        <v>612055.51572522044</v>
      </c>
      <c r="K539" s="1" t="str">
        <f>IF(J539&gt;Dashboard!$I$26,"Metro",IF(J539&gt;Dashboard!$H$26,IF(J539&lt;=Dashboard!$I$26,"TIER 1","TIER 6"),IF(J539&gt;Dashboard!$H$27,IF(J539&lt;=Dashboard!$I$27,"TIER 2","TIER 6"),IF(J539&gt;Dashboard!$H$28,IF(J539&lt;=Dashboard!$I$28,"TIER 3","TIER 6"),IF(J539&gt;Dashboard!$H$29,IF(J539&lt;=Dashboard!$I$29,"TIER 4","TIER 6"),IF(J539&gt;Dashboard!$H$30,IF(J539&lt;=Dashboard!$I$30,"TIER 5","TIER 6"),IF(J539&gt;Dashboard!$H$31,IF(J539&lt;=Dashboard!$I$31,"TIER 6","TIER 6"),"TIER 6")))))))</f>
        <v>TIER 2</v>
      </c>
      <c r="L539" s="14">
        <f>$J539*Dashboard!$J$37</f>
        <v>30602.775786261023</v>
      </c>
      <c r="M539" s="14">
        <f>$J539*Dashboard!$J$38</f>
        <v>46516.219195116755</v>
      </c>
      <c r="N539" s="14">
        <f>$J539*Dashboard!$J$39</f>
        <v>183616.65471756613</v>
      </c>
      <c r="O539" s="14">
        <f>$J539*Dashboard!$J$40</f>
        <v>351319.86602627655</v>
      </c>
      <c r="P539" s="14">
        <f>H539*(1+Dashboard!$L$19)^(Dashboard!$K$36-2019)</f>
        <v>125690.70103478221</v>
      </c>
      <c r="Q539" s="14">
        <f>I539*(1+Dashboard!$L$20)^(Dashboard!$K$36-2019)</f>
        <v>499773.0817983232</v>
      </c>
      <c r="R539" s="14">
        <f>J539*(1+Dashboard!$L$18)^(Dashboard!$K$36-2019)</f>
        <v>643276.4982463452</v>
      </c>
      <c r="S539" s="1" t="str">
        <f>IF(R539&gt;Dashboard!$K$26,"Metro",IF(R539&gt;Dashboard!$J$26,IF(R539&lt;=Dashboard!$K$26,"TIER 1","TIER 6"),IF(R539&gt;Dashboard!$J$27,IF(R539&lt;=Dashboard!$K$27,"TIER 2","TIER 6"),IF(R539&gt;Dashboard!$J$28,IF(R539&lt;=Dashboard!$K$28,"TIER 3","TIER 6"),IF(R539&gt;Dashboard!$J$29,IF(R539&lt;=Dashboard!$K$29,"TIER 4","TIER 6"),IF(R539&gt;Dashboard!$J$30,IF(R539&lt;=Dashboard!$K$30,"TIER 5","TIER 6"),IF(R539&gt;Dashboard!$J$31,IF(R539&lt;=Dashboard!$K$31,"TIER 6","TIER 6"),"TIER 6")))))))</f>
        <v>TIER 2</v>
      </c>
      <c r="T539" s="14">
        <f>$R539*Dashboard!$K$37</f>
        <v>64327.649824634522</v>
      </c>
      <c r="U539" s="14">
        <f>$R539*Dashboard!$K$38</f>
        <v>96491.474736951772</v>
      </c>
      <c r="V539" s="14">
        <f>$R539*Dashboard!$K$39</f>
        <v>160819.1245615863</v>
      </c>
      <c r="W539" s="14">
        <f>$R539*Dashboard!$K$40</f>
        <v>321638.2491231726</v>
      </c>
    </row>
    <row r="540" spans="3:23" x14ac:dyDescent="0.55000000000000004">
      <c r="C540" s="1" t="s">
        <v>358</v>
      </c>
      <c r="D540" s="1" t="s">
        <v>138</v>
      </c>
      <c r="E540" s="14">
        <v>313230</v>
      </c>
      <c r="F540" s="14">
        <v>248063</v>
      </c>
      <c r="G540" s="14">
        <v>561293</v>
      </c>
      <c r="H540" s="14">
        <f>E540*(1+Dashboard!$K$19)^(Dashboard!$J$36-2011)</f>
        <v>366998.86791133962</v>
      </c>
      <c r="I540" s="14">
        <f>F540*(1+Dashboard!$K$20)^(Dashboard!$J$36-2011)</f>
        <v>258653.08078689326</v>
      </c>
      <c r="J540" s="14">
        <f>G540*(1+Dashboard!$K$18)^(Dashboard!$J$36-2011)</f>
        <v>607799.88887210202</v>
      </c>
      <c r="K540" s="1" t="str">
        <f>IF(J540&gt;Dashboard!$I$26,"Metro",IF(J540&gt;Dashboard!$H$26,IF(J540&lt;=Dashboard!$I$26,"TIER 1","TIER 6"),IF(J540&gt;Dashboard!$H$27,IF(J540&lt;=Dashboard!$I$27,"TIER 2","TIER 6"),IF(J540&gt;Dashboard!$H$28,IF(J540&lt;=Dashboard!$I$28,"TIER 3","TIER 6"),IF(J540&gt;Dashboard!$H$29,IF(J540&lt;=Dashboard!$I$29,"TIER 4","TIER 6"),IF(J540&gt;Dashboard!$H$30,IF(J540&lt;=Dashboard!$I$30,"TIER 5","TIER 6"),IF(J540&gt;Dashboard!$H$31,IF(J540&lt;=Dashboard!$I$31,"TIER 6","TIER 6"),"TIER 6")))))))</f>
        <v>TIER 2</v>
      </c>
      <c r="L540" s="14">
        <f>$J540*Dashboard!$J$37</f>
        <v>30389.994443605101</v>
      </c>
      <c r="M540" s="14">
        <f>$J540*Dashboard!$J$38</f>
        <v>46192.791554279749</v>
      </c>
      <c r="N540" s="14">
        <f>$J540*Dashboard!$J$39</f>
        <v>182339.96666163061</v>
      </c>
      <c r="O540" s="14">
        <f>$J540*Dashboard!$J$40</f>
        <v>348877.1362125866</v>
      </c>
      <c r="P540" s="14">
        <f>H540*(1+Dashboard!$L$19)^(Dashboard!$K$36-2019)</f>
        <v>405196.40485704254</v>
      </c>
      <c r="Q540" s="14">
        <f>I540*(1+Dashboard!$L$20)^(Dashboard!$K$36-2019)</f>
        <v>264870.33711519343</v>
      </c>
      <c r="R540" s="14">
        <f>J540*(1+Dashboard!$L$18)^(Dashboard!$K$36-2019)</f>
        <v>638803.79165424232</v>
      </c>
      <c r="S540" s="1" t="str">
        <f>IF(R540&gt;Dashboard!$K$26,"Metro",IF(R540&gt;Dashboard!$J$26,IF(R540&lt;=Dashboard!$K$26,"TIER 1","TIER 6"),IF(R540&gt;Dashboard!$J$27,IF(R540&lt;=Dashboard!$K$27,"TIER 2","TIER 6"),IF(R540&gt;Dashboard!$J$28,IF(R540&lt;=Dashboard!$K$28,"TIER 3","TIER 6"),IF(R540&gt;Dashboard!$J$29,IF(R540&lt;=Dashboard!$K$29,"TIER 4","TIER 6"),IF(R540&gt;Dashboard!$J$30,IF(R540&lt;=Dashboard!$K$30,"TIER 5","TIER 6"),IF(R540&gt;Dashboard!$J$31,IF(R540&lt;=Dashboard!$K$31,"TIER 6","TIER 6"),"TIER 6")))))))</f>
        <v>TIER 2</v>
      </c>
      <c r="T540" s="14">
        <f>$R540*Dashboard!$K$37</f>
        <v>63880.379165424238</v>
      </c>
      <c r="U540" s="14">
        <f>$R540*Dashboard!$K$38</f>
        <v>95820.568748136342</v>
      </c>
      <c r="V540" s="14">
        <f>$R540*Dashboard!$K$39</f>
        <v>159700.94791356058</v>
      </c>
      <c r="W540" s="14">
        <f>$R540*Dashboard!$K$40</f>
        <v>319401.89582712116</v>
      </c>
    </row>
    <row r="541" spans="3:23" x14ac:dyDescent="0.55000000000000004">
      <c r="C541" s="1" t="s">
        <v>376</v>
      </c>
      <c r="D541" s="1" t="s">
        <v>388</v>
      </c>
      <c r="E541" s="14">
        <v>80462</v>
      </c>
      <c r="F541" s="14">
        <v>479978</v>
      </c>
      <c r="G541" s="14">
        <v>560440</v>
      </c>
      <c r="H541" s="14">
        <f>E541*(1+Dashboard!$K$19)^(Dashboard!$J$36-2011)</f>
        <v>94274.05711420429</v>
      </c>
      <c r="I541" s="14">
        <f>F541*(1+Dashboard!$K$20)^(Dashboard!$J$36-2011)</f>
        <v>500468.78579204256</v>
      </c>
      <c r="J541" s="14">
        <f>G541*(1+Dashboard!$K$18)^(Dashboard!$J$36-2011)</f>
        <v>606876.2121022013</v>
      </c>
      <c r="K541" s="1" t="str">
        <f>IF(J541&gt;Dashboard!$I$26,"Metro",IF(J541&gt;Dashboard!$H$26,IF(J541&lt;=Dashboard!$I$26,"TIER 1","TIER 6"),IF(J541&gt;Dashboard!$H$27,IF(J541&lt;=Dashboard!$I$27,"TIER 2","TIER 6"),IF(J541&gt;Dashboard!$H$28,IF(J541&lt;=Dashboard!$I$28,"TIER 3","TIER 6"),IF(J541&gt;Dashboard!$H$29,IF(J541&lt;=Dashboard!$I$29,"TIER 4","TIER 6"),IF(J541&gt;Dashboard!$H$30,IF(J541&lt;=Dashboard!$I$30,"TIER 5","TIER 6"),IF(J541&gt;Dashboard!$H$31,IF(J541&lt;=Dashboard!$I$31,"TIER 6","TIER 6"),"TIER 6")))))))</f>
        <v>TIER 2</v>
      </c>
      <c r="L541" s="14">
        <f>$J541*Dashboard!$J$37</f>
        <v>30343.810605110066</v>
      </c>
      <c r="M541" s="14">
        <f>$J541*Dashboard!$J$38</f>
        <v>46122.592119767294</v>
      </c>
      <c r="N541" s="14">
        <f>$J541*Dashboard!$J$39</f>
        <v>182062.86363066037</v>
      </c>
      <c r="O541" s="14">
        <f>$J541*Dashboard!$J$40</f>
        <v>348346.94574666361</v>
      </c>
      <c r="P541" s="14">
        <f>H541*(1+Dashboard!$L$19)^(Dashboard!$K$36-2019)</f>
        <v>104086.17669957335</v>
      </c>
      <c r="Q541" s="14">
        <f>I541*(1+Dashboard!$L$20)^(Dashboard!$K$36-2019)</f>
        <v>512498.57765114633</v>
      </c>
      <c r="R541" s="14">
        <f>J541*(1+Dashboard!$L$18)^(Dashboard!$K$36-2019)</f>
        <v>637832.99808603281</v>
      </c>
      <c r="S541" s="1" t="str">
        <f>IF(R541&gt;Dashboard!$K$26,"Metro",IF(R541&gt;Dashboard!$J$26,IF(R541&lt;=Dashboard!$K$26,"TIER 1","TIER 6"),IF(R541&gt;Dashboard!$J$27,IF(R541&lt;=Dashboard!$K$27,"TIER 2","TIER 6"),IF(R541&gt;Dashboard!$J$28,IF(R541&lt;=Dashboard!$K$28,"TIER 3","TIER 6"),IF(R541&gt;Dashboard!$J$29,IF(R541&lt;=Dashboard!$K$29,"TIER 4","TIER 6"),IF(R541&gt;Dashboard!$J$30,IF(R541&lt;=Dashboard!$K$30,"TIER 5","TIER 6"),IF(R541&gt;Dashboard!$J$31,IF(R541&lt;=Dashboard!$K$31,"TIER 6","TIER 6"),"TIER 6")))))))</f>
        <v>TIER 2</v>
      </c>
      <c r="T541" s="14">
        <f>$R541*Dashboard!$K$37</f>
        <v>63783.299808603282</v>
      </c>
      <c r="U541" s="14">
        <f>$R541*Dashboard!$K$38</f>
        <v>95674.949712904912</v>
      </c>
      <c r="V541" s="14">
        <f>$R541*Dashboard!$K$39</f>
        <v>159458.2495215082</v>
      </c>
      <c r="W541" s="14">
        <f>$R541*Dashboard!$K$40</f>
        <v>318916.4990430164</v>
      </c>
    </row>
    <row r="542" spans="3:23" x14ac:dyDescent="0.55000000000000004">
      <c r="C542" s="1" t="s">
        <v>376</v>
      </c>
      <c r="D542" s="1" t="s">
        <v>395</v>
      </c>
      <c r="E542" s="14">
        <v>108208</v>
      </c>
      <c r="F542" s="14">
        <v>446777</v>
      </c>
      <c r="G542" s="14">
        <v>554985</v>
      </c>
      <c r="H542" s="14">
        <f>E542*(1+Dashboard!$K$19)^(Dashboard!$J$36-2011)</f>
        <v>126782.91829949315</v>
      </c>
      <c r="I542" s="14">
        <f>F542*(1+Dashboard!$K$20)^(Dashboard!$J$36-2011)</f>
        <v>465850.39878871822</v>
      </c>
      <c r="J542" s="14">
        <f>G542*(1+Dashboard!$K$18)^(Dashboard!$J$36-2011)</f>
        <v>600969.22877300007</v>
      </c>
      <c r="K542" s="1" t="str">
        <f>IF(J542&gt;Dashboard!$I$26,"Metro",IF(J542&gt;Dashboard!$H$26,IF(J542&lt;=Dashboard!$I$26,"TIER 1","TIER 6"),IF(J542&gt;Dashboard!$H$27,IF(J542&lt;=Dashboard!$I$27,"TIER 2","TIER 6"),IF(J542&gt;Dashboard!$H$28,IF(J542&lt;=Dashboard!$I$28,"TIER 3","TIER 6"),IF(J542&gt;Dashboard!$H$29,IF(J542&lt;=Dashboard!$I$29,"TIER 4","TIER 6"),IF(J542&gt;Dashboard!$H$30,IF(J542&lt;=Dashboard!$I$30,"TIER 5","TIER 6"),IF(J542&gt;Dashboard!$H$31,IF(J542&lt;=Dashboard!$I$31,"TIER 6","TIER 6"),"TIER 6")))))))</f>
        <v>TIER 2</v>
      </c>
      <c r="L542" s="14">
        <f>$J542*Dashboard!$J$37</f>
        <v>30048.461438650003</v>
      </c>
      <c r="M542" s="14">
        <f>$J542*Dashboard!$J$38</f>
        <v>45673.661386748005</v>
      </c>
      <c r="N542" s="14">
        <f>$J542*Dashboard!$J$39</f>
        <v>180290.76863190002</v>
      </c>
      <c r="O542" s="14">
        <f>$J542*Dashboard!$J$40</f>
        <v>344956.33731570205</v>
      </c>
      <c r="P542" s="14">
        <f>H542*(1+Dashboard!$L$19)^(Dashboard!$K$36-2019)</f>
        <v>139978.58626814437</v>
      </c>
      <c r="Q542" s="14">
        <f>I542*(1+Dashboard!$L$20)^(Dashboard!$K$36-2019)</f>
        <v>477048.0668431599</v>
      </c>
      <c r="R542" s="14">
        <f>J542*(1+Dashboard!$L$18)^(Dashboard!$K$36-2019)</f>
        <v>631624.69924126915</v>
      </c>
      <c r="S542" s="1" t="str">
        <f>IF(R542&gt;Dashboard!$K$26,"Metro",IF(R542&gt;Dashboard!$J$26,IF(R542&lt;=Dashboard!$K$26,"TIER 1","TIER 6"),IF(R542&gt;Dashboard!$J$27,IF(R542&lt;=Dashboard!$K$27,"TIER 2","TIER 6"),IF(R542&gt;Dashboard!$J$28,IF(R542&lt;=Dashboard!$K$28,"TIER 3","TIER 6"),IF(R542&gt;Dashboard!$J$29,IF(R542&lt;=Dashboard!$K$29,"TIER 4","TIER 6"),IF(R542&gt;Dashboard!$J$30,IF(R542&lt;=Dashboard!$K$30,"TIER 5","TIER 6"),IF(R542&gt;Dashboard!$J$31,IF(R542&lt;=Dashboard!$K$31,"TIER 6","TIER 6"),"TIER 6")))))))</f>
        <v>TIER 2</v>
      </c>
      <c r="T542" s="14">
        <f>$R542*Dashboard!$K$37</f>
        <v>63162.469924126919</v>
      </c>
      <c r="U542" s="14">
        <f>$R542*Dashboard!$K$38</f>
        <v>94743.704886190375</v>
      </c>
      <c r="V542" s="14">
        <f>$R542*Dashboard!$K$39</f>
        <v>157906.17481031729</v>
      </c>
      <c r="W542" s="14">
        <f>$R542*Dashboard!$K$40</f>
        <v>315812.34962063457</v>
      </c>
    </row>
    <row r="543" spans="3:23" x14ac:dyDescent="0.55000000000000004">
      <c r="C543" s="1" t="s">
        <v>417</v>
      </c>
      <c r="D543" s="1" t="s">
        <v>427</v>
      </c>
      <c r="E543" s="14">
        <v>80988</v>
      </c>
      <c r="F543" s="14">
        <v>473531</v>
      </c>
      <c r="G543" s="14">
        <v>554519</v>
      </c>
      <c r="H543" s="14">
        <f>E543*(1+Dashboard!$K$19)^(Dashboard!$J$36-2011)</f>
        <v>94890.349948611474</v>
      </c>
      <c r="I543" s="14">
        <f>F543*(1+Dashboard!$K$20)^(Dashboard!$J$36-2011)</f>
        <v>493746.55631068861</v>
      </c>
      <c r="J543" s="14">
        <f>G543*(1+Dashboard!$K$18)^(Dashboard!$J$36-2011)</f>
        <v>600464.61754817737</v>
      </c>
      <c r="K543" s="1" t="str">
        <f>IF(J543&gt;Dashboard!$I$26,"Metro",IF(J543&gt;Dashboard!$H$26,IF(J543&lt;=Dashboard!$I$26,"TIER 1","TIER 6"),IF(J543&gt;Dashboard!$H$27,IF(J543&lt;=Dashboard!$I$27,"TIER 2","TIER 6"),IF(J543&gt;Dashboard!$H$28,IF(J543&lt;=Dashboard!$I$28,"TIER 3","TIER 6"),IF(J543&gt;Dashboard!$H$29,IF(J543&lt;=Dashboard!$I$29,"TIER 4","TIER 6"),IF(J543&gt;Dashboard!$H$30,IF(J543&lt;=Dashboard!$I$30,"TIER 5","TIER 6"),IF(J543&gt;Dashboard!$H$31,IF(J543&lt;=Dashboard!$I$31,"TIER 6","TIER 6"),"TIER 6")))))))</f>
        <v>TIER 2</v>
      </c>
      <c r="L543" s="14">
        <f>$J543*Dashboard!$J$37</f>
        <v>30023.230877408871</v>
      </c>
      <c r="M543" s="14">
        <f>$J543*Dashboard!$J$38</f>
        <v>45635.31093366148</v>
      </c>
      <c r="N543" s="14">
        <f>$J543*Dashboard!$J$39</f>
        <v>180139.38526445322</v>
      </c>
      <c r="O543" s="14">
        <f>$J543*Dashboard!$J$40</f>
        <v>344666.69047265383</v>
      </c>
      <c r="P543" s="14">
        <f>H543*(1+Dashboard!$L$19)^(Dashboard!$K$36-2019)</f>
        <v>104766.61378719204</v>
      </c>
      <c r="Q543" s="14">
        <f>I543*(1+Dashboard!$L$20)^(Dashboard!$K$36-2019)</f>
        <v>505614.76562201802</v>
      </c>
      <c r="R543" s="14">
        <f>J543*(1+Dashboard!$L$18)^(Dashboard!$K$36-2019)</f>
        <v>631094.34777258721</v>
      </c>
      <c r="S543" s="1" t="str">
        <f>IF(R543&gt;Dashboard!$K$26,"Metro",IF(R543&gt;Dashboard!$J$26,IF(R543&lt;=Dashboard!$K$26,"TIER 1","TIER 6"),IF(R543&gt;Dashboard!$J$27,IF(R543&lt;=Dashboard!$K$27,"TIER 2","TIER 6"),IF(R543&gt;Dashboard!$J$28,IF(R543&lt;=Dashboard!$K$28,"TIER 3","TIER 6"),IF(R543&gt;Dashboard!$J$29,IF(R543&lt;=Dashboard!$K$29,"TIER 4","TIER 6"),IF(R543&gt;Dashboard!$J$30,IF(R543&lt;=Dashboard!$K$30,"TIER 5","TIER 6"),IF(R543&gt;Dashboard!$J$31,IF(R543&lt;=Dashboard!$K$31,"TIER 6","TIER 6"),"TIER 6")))))))</f>
        <v>TIER 2</v>
      </c>
      <c r="T543" s="14">
        <f>$R543*Dashboard!$K$37</f>
        <v>63109.434777258721</v>
      </c>
      <c r="U543" s="14">
        <f>$R543*Dashboard!$K$38</f>
        <v>94664.152165888081</v>
      </c>
      <c r="V543" s="14">
        <f>$R543*Dashboard!$K$39</f>
        <v>157773.5869431468</v>
      </c>
      <c r="W543" s="14">
        <f>$R543*Dashboard!$K$40</f>
        <v>315547.1738862936</v>
      </c>
    </row>
    <row r="544" spans="3:23" x14ac:dyDescent="0.55000000000000004">
      <c r="C544" s="1" t="s">
        <v>320</v>
      </c>
      <c r="D544" s="1" t="s">
        <v>322</v>
      </c>
      <c r="E544" s="14">
        <v>96233</v>
      </c>
      <c r="F544" s="14">
        <v>437405</v>
      </c>
      <c r="G544" s="14">
        <v>533638</v>
      </c>
      <c r="H544" s="14">
        <f>E544*(1+Dashboard!$K$19)^(Dashboard!$J$36-2011)</f>
        <v>112752.29721199101</v>
      </c>
      <c r="I544" s="14">
        <f>F544*(1+Dashboard!$K$20)^(Dashboard!$J$36-2011)</f>
        <v>456078.2978581693</v>
      </c>
      <c r="J544" s="14">
        <f>G544*(1+Dashboard!$K$18)^(Dashboard!$J$36-2011)</f>
        <v>577853.48667795747</v>
      </c>
      <c r="K544" s="1" t="str">
        <f>IF(J544&gt;Dashboard!$I$26,"Metro",IF(J544&gt;Dashboard!$H$26,IF(J544&lt;=Dashboard!$I$26,"TIER 1","TIER 6"),IF(J544&gt;Dashboard!$H$27,IF(J544&lt;=Dashboard!$I$27,"TIER 2","TIER 6"),IF(J544&gt;Dashboard!$H$28,IF(J544&lt;=Dashboard!$I$28,"TIER 3","TIER 6"),IF(J544&gt;Dashboard!$H$29,IF(J544&lt;=Dashboard!$I$29,"TIER 4","TIER 6"),IF(J544&gt;Dashboard!$H$30,IF(J544&lt;=Dashboard!$I$30,"TIER 5","TIER 6"),IF(J544&gt;Dashboard!$H$31,IF(J544&lt;=Dashboard!$I$31,"TIER 6","TIER 6"),"TIER 6")))))))</f>
        <v>TIER 2</v>
      </c>
      <c r="L544" s="14">
        <f>$J544*Dashboard!$J$37</f>
        <v>28892.674333897874</v>
      </c>
      <c r="M544" s="14">
        <f>$J544*Dashboard!$J$38</f>
        <v>43916.864987524765</v>
      </c>
      <c r="N544" s="14">
        <f>$J544*Dashboard!$J$39</f>
        <v>173356.04600338722</v>
      </c>
      <c r="O544" s="14">
        <f>$J544*Dashboard!$J$40</f>
        <v>331687.90135314764</v>
      </c>
      <c r="P544" s="14">
        <f>H544*(1+Dashboard!$L$19)^(Dashboard!$K$36-2019)</f>
        <v>124487.64686846016</v>
      </c>
      <c r="Q544" s="14">
        <f>I544*(1+Dashboard!$L$20)^(Dashboard!$K$36-2019)</f>
        <v>467041.07346065791</v>
      </c>
      <c r="R544" s="14">
        <f>J544*(1+Dashboard!$L$18)^(Dashboard!$K$36-2019)</f>
        <v>607329.82198385976</v>
      </c>
      <c r="S544" s="1" t="str">
        <f>IF(R544&gt;Dashboard!$K$26,"Metro",IF(R544&gt;Dashboard!$J$26,IF(R544&lt;=Dashboard!$K$26,"TIER 1","TIER 6"),IF(R544&gt;Dashboard!$J$27,IF(R544&lt;=Dashboard!$K$27,"TIER 2","TIER 6"),IF(R544&gt;Dashboard!$J$28,IF(R544&lt;=Dashboard!$K$28,"TIER 3","TIER 6"),IF(R544&gt;Dashboard!$J$29,IF(R544&lt;=Dashboard!$K$29,"TIER 4","TIER 6"),IF(R544&gt;Dashboard!$J$30,IF(R544&lt;=Dashboard!$K$30,"TIER 5","TIER 6"),IF(R544&gt;Dashboard!$J$31,IF(R544&lt;=Dashboard!$K$31,"TIER 6","TIER 6"),"TIER 6")))))))</f>
        <v>TIER 2</v>
      </c>
      <c r="T544" s="14">
        <f>$R544*Dashboard!$K$37</f>
        <v>60732.98219838598</v>
      </c>
      <c r="U544" s="14">
        <f>$R544*Dashboard!$K$38</f>
        <v>91099.473297578967</v>
      </c>
      <c r="V544" s="14">
        <f>$R544*Dashboard!$K$39</f>
        <v>151832.45549596494</v>
      </c>
      <c r="W544" s="14">
        <f>$R544*Dashboard!$K$40</f>
        <v>303664.91099192988</v>
      </c>
    </row>
    <row r="545" spans="3:23" x14ac:dyDescent="0.55000000000000004">
      <c r="C545" s="1" t="s">
        <v>396</v>
      </c>
      <c r="D545" s="1" t="s">
        <v>405</v>
      </c>
      <c r="E545" s="14">
        <v>44982</v>
      </c>
      <c r="F545" s="14">
        <v>486903</v>
      </c>
      <c r="G545" s="14">
        <v>531885</v>
      </c>
      <c r="H545" s="14">
        <f>E545*(1+Dashboard!$K$19)^(Dashboard!$J$36-2011)</f>
        <v>52703.582276243906</v>
      </c>
      <c r="I545" s="14">
        <f>F545*(1+Dashboard!$K$20)^(Dashboard!$J$36-2011)</f>
        <v>507689.42161620513</v>
      </c>
      <c r="J545" s="14">
        <f>G545*(1+Dashboard!$K$18)^(Dashboard!$J$36-2011)</f>
        <v>575955.23887299141</v>
      </c>
      <c r="K545" s="1" t="str">
        <f>IF(J545&gt;Dashboard!$I$26,"Metro",IF(J545&gt;Dashboard!$H$26,IF(J545&lt;=Dashboard!$I$26,"TIER 1","TIER 6"),IF(J545&gt;Dashboard!$H$27,IF(J545&lt;=Dashboard!$I$27,"TIER 2","TIER 6"),IF(J545&gt;Dashboard!$H$28,IF(J545&lt;=Dashboard!$I$28,"TIER 3","TIER 6"),IF(J545&gt;Dashboard!$H$29,IF(J545&lt;=Dashboard!$I$29,"TIER 4","TIER 6"),IF(J545&gt;Dashboard!$H$30,IF(J545&lt;=Dashboard!$I$30,"TIER 5","TIER 6"),IF(J545&gt;Dashboard!$H$31,IF(J545&lt;=Dashboard!$I$31,"TIER 6","TIER 6"),"TIER 6")))))))</f>
        <v>TIER 2</v>
      </c>
      <c r="L545" s="14">
        <f>$J545*Dashboard!$J$37</f>
        <v>28797.761943649573</v>
      </c>
      <c r="M545" s="14">
        <f>$J545*Dashboard!$J$38</f>
        <v>43772.598154347346</v>
      </c>
      <c r="N545" s="14">
        <f>$J545*Dashboard!$J$39</f>
        <v>172786.57166189741</v>
      </c>
      <c r="O545" s="14">
        <f>$J545*Dashboard!$J$40</f>
        <v>330598.30711309711</v>
      </c>
      <c r="P545" s="14">
        <f>H545*(1+Dashboard!$L$19)^(Dashboard!$K$36-2019)</f>
        <v>58189.013451072657</v>
      </c>
      <c r="Q545" s="14">
        <f>I545*(1+Dashboard!$L$20)^(Dashboard!$K$36-2019)</f>
        <v>519892.77623990289</v>
      </c>
      <c r="R545" s="14">
        <f>J545*(1+Dashboard!$L$18)^(Dashboard!$K$36-2019)</f>
        <v>605334.74446326017</v>
      </c>
      <c r="S545" s="1" t="str">
        <f>IF(R545&gt;Dashboard!$K$26,"Metro",IF(R545&gt;Dashboard!$J$26,IF(R545&lt;=Dashboard!$K$26,"TIER 1","TIER 6"),IF(R545&gt;Dashboard!$J$27,IF(R545&lt;=Dashboard!$K$27,"TIER 2","TIER 6"),IF(R545&gt;Dashboard!$J$28,IF(R545&lt;=Dashboard!$K$28,"TIER 3","TIER 6"),IF(R545&gt;Dashboard!$J$29,IF(R545&lt;=Dashboard!$K$29,"TIER 4","TIER 6"),IF(R545&gt;Dashboard!$J$30,IF(R545&lt;=Dashboard!$K$30,"TIER 5","TIER 6"),IF(R545&gt;Dashboard!$J$31,IF(R545&lt;=Dashboard!$K$31,"TIER 6","TIER 6"),"TIER 6")))))))</f>
        <v>TIER 2</v>
      </c>
      <c r="T545" s="14">
        <f>$R545*Dashboard!$K$37</f>
        <v>60533.474446326021</v>
      </c>
      <c r="U545" s="14">
        <f>$R545*Dashboard!$K$38</f>
        <v>90800.211669489028</v>
      </c>
      <c r="V545" s="14">
        <f>$R545*Dashboard!$K$39</f>
        <v>151333.68611581504</v>
      </c>
      <c r="W545" s="14">
        <f>$R545*Dashboard!$K$40</f>
        <v>302667.37223163008</v>
      </c>
    </row>
    <row r="546" spans="3:23" x14ac:dyDescent="0.55000000000000004">
      <c r="C546" s="1" t="s">
        <v>365</v>
      </c>
      <c r="D546" s="1" t="s">
        <v>373</v>
      </c>
      <c r="E546" s="14">
        <v>57165</v>
      </c>
      <c r="F546" s="14">
        <v>472690</v>
      </c>
      <c r="G546" s="14">
        <v>529855</v>
      </c>
      <c r="H546" s="14">
        <f>E546*(1+Dashboard!$K$19)^(Dashboard!$J$36-2011)</f>
        <v>66977.908514994502</v>
      </c>
      <c r="I546" s="14">
        <f>F546*(1+Dashboard!$K$20)^(Dashboard!$J$36-2011)</f>
        <v>492869.65310085169</v>
      </c>
      <c r="J546" s="14">
        <f>G546*(1+Dashboard!$K$18)^(Dashboard!$J$36-2011)</f>
        <v>573757.03976056643</v>
      </c>
      <c r="K546" s="1" t="str">
        <f>IF(J546&gt;Dashboard!$I$26,"Metro",IF(J546&gt;Dashboard!$H$26,IF(J546&lt;=Dashboard!$I$26,"TIER 1","TIER 6"),IF(J546&gt;Dashboard!$H$27,IF(J546&lt;=Dashboard!$I$27,"TIER 2","TIER 6"),IF(J546&gt;Dashboard!$H$28,IF(J546&lt;=Dashboard!$I$28,"TIER 3","TIER 6"),IF(J546&gt;Dashboard!$H$29,IF(J546&lt;=Dashboard!$I$29,"TIER 4","TIER 6"),IF(J546&gt;Dashboard!$H$30,IF(J546&lt;=Dashboard!$I$30,"TIER 5","TIER 6"),IF(J546&gt;Dashboard!$H$31,IF(J546&lt;=Dashboard!$I$31,"TIER 6","TIER 6"),"TIER 6")))))))</f>
        <v>TIER 2</v>
      </c>
      <c r="L546" s="14">
        <f>$J546*Dashboard!$J$37</f>
        <v>28687.851988028324</v>
      </c>
      <c r="M546" s="14">
        <f>$J546*Dashboard!$J$38</f>
        <v>43605.535021803051</v>
      </c>
      <c r="N546" s="14">
        <f>$J546*Dashboard!$J$39</f>
        <v>172127.11192816994</v>
      </c>
      <c r="O546" s="14">
        <f>$J546*Dashboard!$J$40</f>
        <v>329336.54082256515</v>
      </c>
      <c r="P546" s="14">
        <f>H546*(1+Dashboard!$L$19)^(Dashboard!$K$36-2019)</f>
        <v>73949.02302989125</v>
      </c>
      <c r="Q546" s="14">
        <f>I546*(1+Dashboard!$L$20)^(Dashboard!$K$36-2019)</f>
        <v>504716.78424827877</v>
      </c>
      <c r="R546" s="14">
        <f>J546*(1+Dashboard!$L$18)^(Dashboard!$K$36-2019)</f>
        <v>603024.41510398057</v>
      </c>
      <c r="S546" s="1" t="str">
        <f>IF(R546&gt;Dashboard!$K$26,"Metro",IF(R546&gt;Dashboard!$J$26,IF(R546&lt;=Dashboard!$K$26,"TIER 1","TIER 6"),IF(R546&gt;Dashboard!$J$27,IF(R546&lt;=Dashboard!$K$27,"TIER 2","TIER 6"),IF(R546&gt;Dashboard!$J$28,IF(R546&lt;=Dashboard!$K$28,"TIER 3","TIER 6"),IF(R546&gt;Dashboard!$J$29,IF(R546&lt;=Dashboard!$K$29,"TIER 4","TIER 6"),IF(R546&gt;Dashboard!$J$30,IF(R546&lt;=Dashboard!$K$30,"TIER 5","TIER 6"),IF(R546&gt;Dashboard!$J$31,IF(R546&lt;=Dashboard!$K$31,"TIER 6","TIER 6"),"TIER 6")))))))</f>
        <v>TIER 2</v>
      </c>
      <c r="T546" s="14">
        <f>$R546*Dashboard!$K$37</f>
        <v>60302.441510398057</v>
      </c>
      <c r="U546" s="14">
        <f>$R546*Dashboard!$K$38</f>
        <v>90453.662265597086</v>
      </c>
      <c r="V546" s="14">
        <f>$R546*Dashboard!$K$39</f>
        <v>150756.10377599514</v>
      </c>
      <c r="W546" s="14">
        <f>$R546*Dashboard!$K$40</f>
        <v>301512.20755199029</v>
      </c>
    </row>
    <row r="547" spans="3:23" x14ac:dyDescent="0.55000000000000004">
      <c r="C547" s="1" t="s">
        <v>365</v>
      </c>
      <c r="D547" s="1" t="s">
        <v>375</v>
      </c>
      <c r="E547" s="14">
        <v>44913</v>
      </c>
      <c r="F547" s="14">
        <v>476260</v>
      </c>
      <c r="G547" s="14">
        <v>521173</v>
      </c>
      <c r="H547" s="14">
        <f>E547*(1+Dashboard!$K$19)^(Dashboard!$J$36-2011)</f>
        <v>52622.737778954754</v>
      </c>
      <c r="I547" s="14">
        <f>F547*(1+Dashboard!$K$20)^(Dashboard!$J$36-2011)</f>
        <v>496592.06030551024</v>
      </c>
      <c r="J547" s="14">
        <f>G547*(1+Dashboard!$K$18)^(Dashboard!$J$36-2011)</f>
        <v>564355.67784230341</v>
      </c>
      <c r="K547" s="1" t="str">
        <f>IF(J547&gt;Dashboard!$I$26,"Metro",IF(J547&gt;Dashboard!$H$26,IF(J547&lt;=Dashboard!$I$26,"TIER 1","TIER 6"),IF(J547&gt;Dashboard!$H$27,IF(J547&lt;=Dashboard!$I$27,"TIER 2","TIER 6"),IF(J547&gt;Dashboard!$H$28,IF(J547&lt;=Dashboard!$I$28,"TIER 3","TIER 6"),IF(J547&gt;Dashboard!$H$29,IF(J547&lt;=Dashboard!$I$29,"TIER 4","TIER 6"),IF(J547&gt;Dashboard!$H$30,IF(J547&lt;=Dashboard!$I$30,"TIER 5","TIER 6"),IF(J547&gt;Dashboard!$H$31,IF(J547&lt;=Dashboard!$I$31,"TIER 6","TIER 6"),"TIER 6")))))))</f>
        <v>TIER 2</v>
      </c>
      <c r="L547" s="14">
        <f>$J547*Dashboard!$J$37</f>
        <v>28217.783892115171</v>
      </c>
      <c r="M547" s="14">
        <f>$J547*Dashboard!$J$38</f>
        <v>42891.031516015057</v>
      </c>
      <c r="N547" s="14">
        <f>$J547*Dashboard!$J$39</f>
        <v>169306.70335269102</v>
      </c>
      <c r="O547" s="14">
        <f>$J547*Dashboard!$J$40</f>
        <v>323940.15908148221</v>
      </c>
      <c r="P547" s="14">
        <f>H547*(1+Dashboard!$L$19)^(Dashboard!$K$36-2019)</f>
        <v>58099.75459357135</v>
      </c>
      <c r="Q547" s="14">
        <f>I547*(1+Dashboard!$L$20)^(Dashboard!$K$36-2019)</f>
        <v>508528.667130858</v>
      </c>
      <c r="R547" s="14">
        <f>J547*(1+Dashboard!$L$18)^(Dashboard!$K$36-2019)</f>
        <v>593143.48924325872</v>
      </c>
      <c r="S547" s="1" t="str">
        <f>IF(R547&gt;Dashboard!$K$26,"Metro",IF(R547&gt;Dashboard!$J$26,IF(R547&lt;=Dashboard!$K$26,"TIER 1","TIER 6"),IF(R547&gt;Dashboard!$J$27,IF(R547&lt;=Dashboard!$K$27,"TIER 2","TIER 6"),IF(R547&gt;Dashboard!$J$28,IF(R547&lt;=Dashboard!$K$28,"TIER 3","TIER 6"),IF(R547&gt;Dashboard!$J$29,IF(R547&lt;=Dashboard!$K$29,"TIER 4","TIER 6"),IF(R547&gt;Dashboard!$J$30,IF(R547&lt;=Dashboard!$K$30,"TIER 5","TIER 6"),IF(R547&gt;Dashboard!$J$31,IF(R547&lt;=Dashboard!$K$31,"TIER 6","TIER 6"),"TIER 6")))))))</f>
        <v>TIER 2</v>
      </c>
      <c r="T547" s="14">
        <f>$R547*Dashboard!$K$37</f>
        <v>59314.348924325874</v>
      </c>
      <c r="U547" s="14">
        <f>$R547*Dashboard!$K$38</f>
        <v>88971.5233864888</v>
      </c>
      <c r="V547" s="14">
        <f>$R547*Dashboard!$K$39</f>
        <v>148285.87231081468</v>
      </c>
      <c r="W547" s="14">
        <f>$R547*Dashboard!$K$40</f>
        <v>296571.74462162936</v>
      </c>
    </row>
    <row r="548" spans="3:23" x14ac:dyDescent="0.55000000000000004">
      <c r="C548" s="1" t="s">
        <v>365</v>
      </c>
      <c r="D548" s="1" t="s">
        <v>366</v>
      </c>
      <c r="E548" s="14">
        <v>36108</v>
      </c>
      <c r="F548" s="14">
        <v>482972</v>
      </c>
      <c r="G548" s="14">
        <v>519080</v>
      </c>
      <c r="H548" s="14">
        <f>E548*(1+Dashboard!$K$19)^(Dashboard!$J$36-2011)</f>
        <v>42306.276929229803</v>
      </c>
      <c r="I548" s="14">
        <f>F548*(1+Dashboard!$K$20)^(Dashboard!$J$36-2011)</f>
        <v>503590.60292670579</v>
      </c>
      <c r="J548" s="14">
        <f>G548*(1+Dashboard!$K$18)^(Dashboard!$J$36-2011)</f>
        <v>562089.25875742384</v>
      </c>
      <c r="K548" s="1" t="str">
        <f>IF(J548&gt;Dashboard!$I$26,"Metro",IF(J548&gt;Dashboard!$H$26,IF(J548&lt;=Dashboard!$I$26,"TIER 1","TIER 6"),IF(J548&gt;Dashboard!$H$27,IF(J548&lt;=Dashboard!$I$27,"TIER 2","TIER 6"),IF(J548&gt;Dashboard!$H$28,IF(J548&lt;=Dashboard!$I$28,"TIER 3","TIER 6"),IF(J548&gt;Dashboard!$H$29,IF(J548&lt;=Dashboard!$I$29,"TIER 4","TIER 6"),IF(J548&gt;Dashboard!$H$30,IF(J548&lt;=Dashboard!$I$30,"TIER 5","TIER 6"),IF(J548&gt;Dashboard!$H$31,IF(J548&lt;=Dashboard!$I$31,"TIER 6","TIER 6"),"TIER 6")))))))</f>
        <v>TIER 2</v>
      </c>
      <c r="L548" s="14">
        <f>$J548*Dashboard!$J$37</f>
        <v>28104.462937871194</v>
      </c>
      <c r="M548" s="14">
        <f>$J548*Dashboard!$J$38</f>
        <v>42718.78366556421</v>
      </c>
      <c r="N548" s="14">
        <f>$J548*Dashboard!$J$39</f>
        <v>168626.77762722716</v>
      </c>
      <c r="O548" s="14">
        <f>$J548*Dashboard!$J$40</f>
        <v>322639.23452676134</v>
      </c>
      <c r="P548" s="14">
        <f>H548*(1+Dashboard!$L$19)^(Dashboard!$K$36-2019)</f>
        <v>46709.548212425674</v>
      </c>
      <c r="Q548" s="14">
        <f>I548*(1+Dashboard!$L$20)^(Dashboard!$K$36-2019)</f>
        <v>515695.43405183038</v>
      </c>
      <c r="R548" s="14">
        <f>J548*(1+Dashboard!$L$18)^(Dashboard!$K$36-2019)</f>
        <v>590761.46000731189</v>
      </c>
      <c r="S548" s="1" t="str">
        <f>IF(R548&gt;Dashboard!$K$26,"Metro",IF(R548&gt;Dashboard!$J$26,IF(R548&lt;=Dashboard!$K$26,"TIER 1","TIER 6"),IF(R548&gt;Dashboard!$J$27,IF(R548&lt;=Dashboard!$K$27,"TIER 2","TIER 6"),IF(R548&gt;Dashboard!$J$28,IF(R548&lt;=Dashboard!$K$28,"TIER 3","TIER 6"),IF(R548&gt;Dashboard!$J$29,IF(R548&lt;=Dashboard!$K$29,"TIER 4","TIER 6"),IF(R548&gt;Dashboard!$J$30,IF(R548&lt;=Dashboard!$K$30,"TIER 5","TIER 6"),IF(R548&gt;Dashboard!$J$31,IF(R548&lt;=Dashboard!$K$31,"TIER 6","TIER 6"),"TIER 6")))))))</f>
        <v>TIER 2</v>
      </c>
      <c r="T548" s="14">
        <f>$R548*Dashboard!$K$37</f>
        <v>59076.146000731191</v>
      </c>
      <c r="U548" s="14">
        <f>$R548*Dashboard!$K$38</f>
        <v>88614.219001096775</v>
      </c>
      <c r="V548" s="14">
        <f>$R548*Dashboard!$K$39</f>
        <v>147690.36500182797</v>
      </c>
      <c r="W548" s="14">
        <f>$R548*Dashboard!$K$40</f>
        <v>295380.73000365595</v>
      </c>
    </row>
    <row r="549" spans="3:23" x14ac:dyDescent="0.55000000000000004">
      <c r="C549" s="1" t="s">
        <v>480</v>
      </c>
      <c r="D549" s="1" t="s">
        <v>485</v>
      </c>
      <c r="E549" s="14">
        <v>322879</v>
      </c>
      <c r="F549" s="14">
        <v>195113</v>
      </c>
      <c r="G549" s="14">
        <v>517992</v>
      </c>
      <c r="H549" s="14">
        <f>E549*(1+Dashboard!$K$19)^(Dashboard!$J$36-2011)</f>
        <v>378304.2092786305</v>
      </c>
      <c r="I549" s="14">
        <f>F549*(1+Dashboard!$K$20)^(Dashboard!$J$36-2011)</f>
        <v>203442.58737326044</v>
      </c>
      <c r="J549" s="14">
        <f>G549*(1+Dashboard!$K$18)^(Dashboard!$J$36-2011)</f>
        <v>560911.11066170048</v>
      </c>
      <c r="K549" s="1" t="str">
        <f>IF(J549&gt;Dashboard!$I$26,"Metro",IF(J549&gt;Dashboard!$H$26,IF(J549&lt;=Dashboard!$I$26,"TIER 1","TIER 6"),IF(J549&gt;Dashboard!$H$27,IF(J549&lt;=Dashboard!$I$27,"TIER 2","TIER 6"),IF(J549&gt;Dashboard!$H$28,IF(J549&lt;=Dashboard!$I$28,"TIER 3","TIER 6"),IF(J549&gt;Dashboard!$H$29,IF(J549&lt;=Dashboard!$I$29,"TIER 4","TIER 6"),IF(J549&gt;Dashboard!$H$30,IF(J549&lt;=Dashboard!$I$30,"TIER 5","TIER 6"),IF(J549&gt;Dashboard!$H$31,IF(J549&lt;=Dashboard!$I$31,"TIER 6","TIER 6"),"TIER 6")))))))</f>
        <v>TIER 2</v>
      </c>
      <c r="L549" s="14">
        <f>$J549*Dashboard!$J$37</f>
        <v>28045.555533085026</v>
      </c>
      <c r="M549" s="14">
        <f>$J549*Dashboard!$J$38</f>
        <v>42629.244410289233</v>
      </c>
      <c r="N549" s="14">
        <f>$J549*Dashboard!$J$39</f>
        <v>168273.33319851014</v>
      </c>
      <c r="O549" s="14">
        <f>$J549*Dashboard!$J$40</f>
        <v>321962.97751981614</v>
      </c>
      <c r="P549" s="14">
        <f>H549*(1+Dashboard!$L$19)^(Dashboard!$K$36-2019)</f>
        <v>417678.41523429129</v>
      </c>
      <c r="Q549" s="14">
        <f>I549*(1+Dashboard!$L$20)^(Dashboard!$K$36-2019)</f>
        <v>208332.74646181308</v>
      </c>
      <c r="R549" s="14">
        <f>J549*(1+Dashboard!$L$18)^(Dashboard!$K$36-2019)</f>
        <v>589523.21451820037</v>
      </c>
      <c r="S549" s="1" t="str">
        <f>IF(R549&gt;Dashboard!$K$26,"Metro",IF(R549&gt;Dashboard!$J$26,IF(R549&lt;=Dashboard!$K$26,"TIER 1","TIER 6"),IF(R549&gt;Dashboard!$J$27,IF(R549&lt;=Dashboard!$K$27,"TIER 2","TIER 6"),IF(R549&gt;Dashboard!$J$28,IF(R549&lt;=Dashboard!$K$28,"TIER 3","TIER 6"),IF(R549&gt;Dashboard!$J$29,IF(R549&lt;=Dashboard!$K$29,"TIER 4","TIER 6"),IF(R549&gt;Dashboard!$J$30,IF(R549&lt;=Dashboard!$K$30,"TIER 5","TIER 6"),IF(R549&gt;Dashboard!$J$31,IF(R549&lt;=Dashboard!$K$31,"TIER 6","TIER 6"),"TIER 6")))))))</f>
        <v>TIER 2</v>
      </c>
      <c r="T549" s="14">
        <f>$R549*Dashboard!$K$37</f>
        <v>58952.32145182004</v>
      </c>
      <c r="U549" s="14">
        <f>$R549*Dashboard!$K$38</f>
        <v>88428.482177730053</v>
      </c>
      <c r="V549" s="14">
        <f>$R549*Dashboard!$K$39</f>
        <v>147380.80362955009</v>
      </c>
      <c r="W549" s="14">
        <f>$R549*Dashboard!$K$40</f>
        <v>294761.60725910019</v>
      </c>
    </row>
    <row r="550" spans="3:23" x14ac:dyDescent="0.55000000000000004">
      <c r="C550" s="1" t="s">
        <v>643</v>
      </c>
      <c r="D550" s="1" t="s">
        <v>650</v>
      </c>
      <c r="E550" s="14">
        <v>69605</v>
      </c>
      <c r="F550" s="14">
        <v>413834</v>
      </c>
      <c r="G550" s="14">
        <v>483439</v>
      </c>
      <c r="H550" s="14">
        <f>E550*(1+Dashboard!$K$19)^(Dashboard!$J$36-2011)</f>
        <v>81553.351214662689</v>
      </c>
      <c r="I550" s="14">
        <f>F550*(1+Dashboard!$K$20)^(Dashboard!$J$36-2011)</f>
        <v>431501.02608757932</v>
      </c>
      <c r="J550" s="14">
        <f>G550*(1+Dashboard!$K$18)^(Dashboard!$J$36-2011)</f>
        <v>523495.1629121335</v>
      </c>
      <c r="K550" s="1" t="str">
        <f>IF(J550&gt;Dashboard!$I$26,"Metro",IF(J550&gt;Dashboard!$H$26,IF(J550&lt;=Dashboard!$I$26,"TIER 1","TIER 6"),IF(J550&gt;Dashboard!$H$27,IF(J550&lt;=Dashboard!$I$27,"TIER 2","TIER 6"),IF(J550&gt;Dashboard!$H$28,IF(J550&lt;=Dashboard!$I$28,"TIER 3","TIER 6"),IF(J550&gt;Dashboard!$H$29,IF(J550&lt;=Dashboard!$I$29,"TIER 4","TIER 6"),IF(J550&gt;Dashboard!$H$30,IF(J550&lt;=Dashboard!$I$30,"TIER 5","TIER 6"),IF(J550&gt;Dashboard!$H$31,IF(J550&lt;=Dashboard!$I$31,"TIER 6","TIER 6"),"TIER 6")))))))</f>
        <v>TIER 2</v>
      </c>
      <c r="L550" s="14">
        <f>$J550*Dashboard!$J$37</f>
        <v>26174.758145606676</v>
      </c>
      <c r="M550" s="14">
        <f>$J550*Dashboard!$J$38</f>
        <v>39785.632381322146</v>
      </c>
      <c r="N550" s="14">
        <f>$J550*Dashboard!$J$39</f>
        <v>157048.54887364004</v>
      </c>
      <c r="O550" s="14">
        <f>$J550*Dashboard!$J$40</f>
        <v>300486.22351156466</v>
      </c>
      <c r="P550" s="14">
        <f>H550*(1+Dashboard!$L$19)^(Dashboard!$K$36-2019)</f>
        <v>90041.489512736473</v>
      </c>
      <c r="Q550" s="14">
        <f>I550*(1+Dashboard!$L$20)^(Dashboard!$K$36-2019)</f>
        <v>441873.03664685565</v>
      </c>
      <c r="R550" s="14">
        <f>J550*(1+Dashboard!$L$18)^(Dashboard!$K$36-2019)</f>
        <v>550198.6773993891</v>
      </c>
      <c r="S550" s="1" t="str">
        <f>IF(R550&gt;Dashboard!$K$26,"Metro",IF(R550&gt;Dashboard!$J$26,IF(R550&lt;=Dashboard!$K$26,"TIER 1","TIER 6"),IF(R550&gt;Dashboard!$J$27,IF(R550&lt;=Dashboard!$K$27,"TIER 2","TIER 6"),IF(R550&gt;Dashboard!$J$28,IF(R550&lt;=Dashboard!$K$28,"TIER 3","TIER 6"),IF(R550&gt;Dashboard!$J$29,IF(R550&lt;=Dashboard!$K$29,"TIER 4","TIER 6"),IF(R550&gt;Dashboard!$J$30,IF(R550&lt;=Dashboard!$K$30,"TIER 5","TIER 6"),IF(R550&gt;Dashboard!$J$31,IF(R550&lt;=Dashboard!$K$31,"TIER 6","TIER 6"),"TIER 6")))))))</f>
        <v>TIER 2</v>
      </c>
      <c r="T550" s="14">
        <f>$R550*Dashboard!$K$37</f>
        <v>55019.867739938913</v>
      </c>
      <c r="U550" s="14">
        <f>$R550*Dashboard!$K$38</f>
        <v>82529.801609908362</v>
      </c>
      <c r="V550" s="14">
        <f>$R550*Dashboard!$K$39</f>
        <v>137549.66934984727</v>
      </c>
      <c r="W550" s="14">
        <f>$R550*Dashboard!$K$40</f>
        <v>275099.33869969455</v>
      </c>
    </row>
    <row r="551" spans="3:23" x14ac:dyDescent="0.55000000000000004">
      <c r="C551" s="1" t="s">
        <v>269</v>
      </c>
      <c r="D551" s="1" t="s">
        <v>274</v>
      </c>
      <c r="E551" s="14">
        <v>35337</v>
      </c>
      <c r="F551" s="14">
        <v>446825</v>
      </c>
      <c r="G551" s="14">
        <v>482162</v>
      </c>
      <c r="H551" s="14">
        <f>E551*(1+Dashboard!$K$19)^(Dashboard!$J$36-2011)</f>
        <v>41402.927546477054</v>
      </c>
      <c r="I551" s="14">
        <f>F551*(1+Dashboard!$K$20)^(Dashboard!$J$36-2011)</f>
        <v>465900.44796121784</v>
      </c>
      <c r="J551" s="14">
        <f>G551*(1+Dashboard!$K$18)^(Dashboard!$J$36-2011)</f>
        <v>522112.35489904642</v>
      </c>
      <c r="K551" s="1" t="str">
        <f>IF(J551&gt;Dashboard!$I$26,"Metro",IF(J551&gt;Dashboard!$H$26,IF(J551&lt;=Dashboard!$I$26,"TIER 1","TIER 6"),IF(J551&gt;Dashboard!$H$27,IF(J551&lt;=Dashboard!$I$27,"TIER 2","TIER 6"),IF(J551&gt;Dashboard!$H$28,IF(J551&lt;=Dashboard!$I$28,"TIER 3","TIER 6"),IF(J551&gt;Dashboard!$H$29,IF(J551&lt;=Dashboard!$I$29,"TIER 4","TIER 6"),IF(J551&gt;Dashboard!$H$30,IF(J551&lt;=Dashboard!$I$30,"TIER 5","TIER 6"),IF(J551&gt;Dashboard!$H$31,IF(J551&lt;=Dashboard!$I$31,"TIER 6","TIER 6"),"TIER 6")))))))</f>
        <v>TIER 2</v>
      </c>
      <c r="L551" s="14">
        <f>$J551*Dashboard!$J$37</f>
        <v>26105.617744952324</v>
      </c>
      <c r="M551" s="14">
        <f>$J551*Dashboard!$J$38</f>
        <v>39680.538972327529</v>
      </c>
      <c r="N551" s="14">
        <f>$J551*Dashboard!$J$39</f>
        <v>156633.70646971391</v>
      </c>
      <c r="O551" s="14">
        <f>$J551*Dashboard!$J$40</f>
        <v>299692.49171205267</v>
      </c>
      <c r="P551" s="14">
        <f>H551*(1+Dashboard!$L$19)^(Dashboard!$K$36-2019)</f>
        <v>45712.177500345795</v>
      </c>
      <c r="Q551" s="14">
        <f>I551*(1+Dashboard!$L$20)^(Dashboard!$K$36-2019)</f>
        <v>477099.31904998451</v>
      </c>
      <c r="R551" s="14">
        <f>J551*(1+Dashboard!$L$18)^(Dashboard!$K$36-2019)</f>
        <v>548745.33228027576</v>
      </c>
      <c r="S551" s="1" t="str">
        <f>IF(R551&gt;Dashboard!$K$26,"Metro",IF(R551&gt;Dashboard!$J$26,IF(R551&lt;=Dashboard!$K$26,"TIER 1","TIER 6"),IF(R551&gt;Dashboard!$J$27,IF(R551&lt;=Dashboard!$K$27,"TIER 2","TIER 6"),IF(R551&gt;Dashboard!$J$28,IF(R551&lt;=Dashboard!$K$28,"TIER 3","TIER 6"),IF(R551&gt;Dashboard!$J$29,IF(R551&lt;=Dashboard!$K$29,"TIER 4","TIER 6"),IF(R551&gt;Dashboard!$J$30,IF(R551&lt;=Dashboard!$K$30,"TIER 5","TIER 6"),IF(R551&gt;Dashboard!$J$31,IF(R551&lt;=Dashboard!$K$31,"TIER 6","TIER 6"),"TIER 6")))))))</f>
        <v>TIER 2</v>
      </c>
      <c r="T551" s="14">
        <f>$R551*Dashboard!$K$37</f>
        <v>54874.533228027576</v>
      </c>
      <c r="U551" s="14">
        <f>$R551*Dashboard!$K$38</f>
        <v>82311.799842041364</v>
      </c>
      <c r="V551" s="14">
        <f>$R551*Dashboard!$K$39</f>
        <v>137186.33307006894</v>
      </c>
      <c r="W551" s="14">
        <f>$R551*Dashboard!$K$40</f>
        <v>274372.66614013788</v>
      </c>
    </row>
    <row r="552" spans="3:23" x14ac:dyDescent="0.55000000000000004">
      <c r="C552" s="1" t="s">
        <v>480</v>
      </c>
      <c r="D552" s="1" t="s">
        <v>486</v>
      </c>
      <c r="E552" s="14">
        <v>7476</v>
      </c>
      <c r="F552" s="14">
        <v>471672</v>
      </c>
      <c r="G552" s="14">
        <v>479148</v>
      </c>
      <c r="H552" s="14">
        <f>E552*(1+Dashboard!$K$19)^(Dashboard!$J$36-2011)</f>
        <v>8759.3255323729372</v>
      </c>
      <c r="I552" s="14">
        <f>F552*(1+Dashboard!$K$20)^(Dashboard!$J$36-2011)</f>
        <v>491808.19356742245</v>
      </c>
      <c r="J552" s="14">
        <f>G552*(1+Dashboard!$K$18)^(Dashboard!$J$36-2011)</f>
        <v>518848.62478828337</v>
      </c>
      <c r="K552" s="1" t="str">
        <f>IF(J552&gt;Dashboard!$I$26,"Metro",IF(J552&gt;Dashboard!$H$26,IF(J552&lt;=Dashboard!$I$26,"TIER 1","TIER 6"),IF(J552&gt;Dashboard!$H$27,IF(J552&lt;=Dashboard!$I$27,"TIER 2","TIER 6"),IF(J552&gt;Dashboard!$H$28,IF(J552&lt;=Dashboard!$I$28,"TIER 3","TIER 6"),IF(J552&gt;Dashboard!$H$29,IF(J552&lt;=Dashboard!$I$29,"TIER 4","TIER 6"),IF(J552&gt;Dashboard!$H$30,IF(J552&lt;=Dashboard!$I$30,"TIER 5","TIER 6"),IF(J552&gt;Dashboard!$H$31,IF(J552&lt;=Dashboard!$I$31,"TIER 6","TIER 6"),"TIER 6")))))))</f>
        <v>TIER 2</v>
      </c>
      <c r="L552" s="14">
        <f>$J552*Dashboard!$J$37</f>
        <v>25942.431239414171</v>
      </c>
      <c r="M552" s="14">
        <f>$J552*Dashboard!$J$38</f>
        <v>39432.495483909537</v>
      </c>
      <c r="N552" s="14">
        <f>$J552*Dashboard!$J$39</f>
        <v>155654.58743648502</v>
      </c>
      <c r="O552" s="14">
        <f>$J552*Dashboard!$J$40</f>
        <v>297819.11062847468</v>
      </c>
      <c r="P552" s="14">
        <f>H552*(1+Dashboard!$L$19)^(Dashboard!$K$36-2019)</f>
        <v>9671.0031692725806</v>
      </c>
      <c r="Q552" s="14">
        <f>I552*(1+Dashboard!$L$20)^(Dashboard!$K$36-2019)</f>
        <v>503629.81036187382</v>
      </c>
      <c r="R552" s="14">
        <f>J552*(1+Dashboard!$L$18)^(Dashboard!$K$36-2019)</f>
        <v>545315.11913304974</v>
      </c>
      <c r="S552" s="1" t="str">
        <f>IF(R552&gt;Dashboard!$K$26,"Metro",IF(R552&gt;Dashboard!$J$26,IF(R552&lt;=Dashboard!$K$26,"TIER 1","TIER 6"),IF(R552&gt;Dashboard!$J$27,IF(R552&lt;=Dashboard!$K$27,"TIER 2","TIER 6"),IF(R552&gt;Dashboard!$J$28,IF(R552&lt;=Dashboard!$K$28,"TIER 3","TIER 6"),IF(R552&gt;Dashboard!$J$29,IF(R552&lt;=Dashboard!$K$29,"TIER 4","TIER 6"),IF(R552&gt;Dashboard!$J$30,IF(R552&lt;=Dashboard!$K$30,"TIER 5","TIER 6"),IF(R552&gt;Dashboard!$J$31,IF(R552&lt;=Dashboard!$K$31,"TIER 6","TIER 6"),"TIER 6")))))))</f>
        <v>TIER 2</v>
      </c>
      <c r="T552" s="14">
        <f>$R552*Dashboard!$K$37</f>
        <v>54531.511913304974</v>
      </c>
      <c r="U552" s="14">
        <f>$R552*Dashboard!$K$38</f>
        <v>81797.267869957461</v>
      </c>
      <c r="V552" s="14">
        <f>$R552*Dashboard!$K$39</f>
        <v>136328.77978326243</v>
      </c>
      <c r="W552" s="14">
        <f>$R552*Dashboard!$K$40</f>
        <v>272657.55956652487</v>
      </c>
    </row>
    <row r="553" spans="3:23" x14ac:dyDescent="0.55000000000000004">
      <c r="C553" s="1" t="s">
        <v>376</v>
      </c>
      <c r="D553" s="1" t="s">
        <v>389</v>
      </c>
      <c r="E553" s="14">
        <v>38630</v>
      </c>
      <c r="F553" s="14">
        <v>438205</v>
      </c>
      <c r="G553" s="14">
        <v>476835</v>
      </c>
      <c r="H553" s="14">
        <f>E553*(1+Dashboard!$K$19)^(Dashboard!$J$36-2011)</f>
        <v>45261.201888117517</v>
      </c>
      <c r="I553" s="14">
        <f>F553*(1+Dashboard!$K$20)^(Dashboard!$J$36-2011)</f>
        <v>456912.45073316281</v>
      </c>
      <c r="J553" s="14">
        <f>G553*(1+Dashboard!$K$18)^(Dashboard!$J$36-2011)</f>
        <v>516343.97722816566</v>
      </c>
      <c r="K553" s="1" t="str">
        <f>IF(J553&gt;Dashboard!$I$26,"Metro",IF(J553&gt;Dashboard!$H$26,IF(J553&lt;=Dashboard!$I$26,"TIER 1","TIER 6"),IF(J553&gt;Dashboard!$H$27,IF(J553&lt;=Dashboard!$I$27,"TIER 2","TIER 6"),IF(J553&gt;Dashboard!$H$28,IF(J553&lt;=Dashboard!$I$28,"TIER 3","TIER 6"),IF(J553&gt;Dashboard!$H$29,IF(J553&lt;=Dashboard!$I$29,"TIER 4","TIER 6"),IF(J553&gt;Dashboard!$H$30,IF(J553&lt;=Dashboard!$I$30,"TIER 5","TIER 6"),IF(J553&gt;Dashboard!$H$31,IF(J553&lt;=Dashboard!$I$31,"TIER 6","TIER 6"),"TIER 6")))))))</f>
        <v>TIER 2</v>
      </c>
      <c r="L553" s="14">
        <f>$J553*Dashboard!$J$37</f>
        <v>25817.198861408284</v>
      </c>
      <c r="M553" s="14">
        <f>$J553*Dashboard!$J$38</f>
        <v>39242.142269340591</v>
      </c>
      <c r="N553" s="14">
        <f>$J553*Dashboard!$J$39</f>
        <v>154903.19316844968</v>
      </c>
      <c r="O553" s="14">
        <f>$J553*Dashboard!$J$40</f>
        <v>296381.44292896712</v>
      </c>
      <c r="P553" s="14">
        <f>H553*(1+Dashboard!$L$19)^(Dashboard!$K$36-2019)</f>
        <v>49972.024134430147</v>
      </c>
      <c r="Q553" s="14">
        <f>I553*(1+Dashboard!$L$20)^(Dashboard!$K$36-2019)</f>
        <v>467895.27690773451</v>
      </c>
      <c r="R553" s="14">
        <f>J553*(1+Dashboard!$L$18)^(Dashboard!$K$36-2019)</f>
        <v>542682.70937540766</v>
      </c>
      <c r="S553" s="1" t="str">
        <f>IF(R553&gt;Dashboard!$K$26,"Metro",IF(R553&gt;Dashboard!$J$26,IF(R553&lt;=Dashboard!$K$26,"TIER 1","TIER 6"),IF(R553&gt;Dashboard!$J$27,IF(R553&lt;=Dashboard!$K$27,"TIER 2","TIER 6"),IF(R553&gt;Dashboard!$J$28,IF(R553&lt;=Dashboard!$K$28,"TIER 3","TIER 6"),IF(R553&gt;Dashboard!$J$29,IF(R553&lt;=Dashboard!$K$29,"TIER 4","TIER 6"),IF(R553&gt;Dashboard!$J$30,IF(R553&lt;=Dashboard!$K$30,"TIER 5","TIER 6"),IF(R553&gt;Dashboard!$J$31,IF(R553&lt;=Dashboard!$K$31,"TIER 6","TIER 6"),"TIER 6")))))))</f>
        <v>TIER 2</v>
      </c>
      <c r="T553" s="14">
        <f>$R553*Dashboard!$K$37</f>
        <v>54268.270937540772</v>
      </c>
      <c r="U553" s="14">
        <f>$R553*Dashboard!$K$38</f>
        <v>81402.406406311144</v>
      </c>
      <c r="V553" s="14">
        <f>$R553*Dashboard!$K$39</f>
        <v>135670.67734385192</v>
      </c>
      <c r="W553" s="14">
        <f>$R553*Dashboard!$K$40</f>
        <v>271341.35468770383</v>
      </c>
    </row>
    <row r="554" spans="3:23" x14ac:dyDescent="0.55000000000000004">
      <c r="C554" s="1" t="s">
        <v>396</v>
      </c>
      <c r="D554" s="1" t="s">
        <v>408</v>
      </c>
      <c r="E554" s="14">
        <v>57411</v>
      </c>
      <c r="F554" s="14">
        <v>404379</v>
      </c>
      <c r="G554" s="14">
        <v>461790</v>
      </c>
      <c r="H554" s="14">
        <f>E554*(1+Dashboard!$K$19)^(Dashboard!$J$36-2011)</f>
        <v>67266.136722721072</v>
      </c>
      <c r="I554" s="14">
        <f>F554*(1+Dashboard!$K$20)^(Dashboard!$J$36-2011)</f>
        <v>421642.38179624977</v>
      </c>
      <c r="J554" s="14">
        <f>G554*(1+Dashboard!$K$18)^(Dashboard!$J$36-2011)</f>
        <v>500052.39809199114</v>
      </c>
      <c r="K554" s="1" t="str">
        <f>IF(J554&gt;Dashboard!$I$26,"Metro",IF(J554&gt;Dashboard!$H$26,IF(J554&lt;=Dashboard!$I$26,"TIER 1","TIER 6"),IF(J554&gt;Dashboard!$H$27,IF(J554&lt;=Dashboard!$I$27,"TIER 2","TIER 6"),IF(J554&gt;Dashboard!$H$28,IF(J554&lt;=Dashboard!$I$28,"TIER 3","TIER 6"),IF(J554&gt;Dashboard!$H$29,IF(J554&lt;=Dashboard!$I$29,"TIER 4","TIER 6"),IF(J554&gt;Dashboard!$H$30,IF(J554&lt;=Dashboard!$I$30,"TIER 5","TIER 6"),IF(J554&gt;Dashboard!$H$31,IF(J554&lt;=Dashboard!$I$31,"TIER 6","TIER 6"),"TIER 6")))))))</f>
        <v>TIER 2</v>
      </c>
      <c r="L554" s="14">
        <f>$J554*Dashboard!$J$37</f>
        <v>25002.61990459956</v>
      </c>
      <c r="M554" s="14">
        <f>$J554*Dashboard!$J$38</f>
        <v>38003.982254991322</v>
      </c>
      <c r="N554" s="14">
        <f>$J554*Dashboard!$J$39</f>
        <v>150015.71942759733</v>
      </c>
      <c r="O554" s="14">
        <f>$J554*Dashboard!$J$40</f>
        <v>287030.07650480297</v>
      </c>
      <c r="P554" s="14">
        <f>H554*(1+Dashboard!$L$19)^(Dashboard!$K$36-2019)</f>
        <v>74267.250260982895</v>
      </c>
      <c r="Q554" s="14">
        <f>I554*(1+Dashboard!$L$20)^(Dashboard!$K$36-2019)</f>
        <v>431777.41965671943</v>
      </c>
      <c r="R554" s="14">
        <f>J554*(1+Dashboard!$L$18)^(Dashboard!$K$36-2019)</f>
        <v>525560.09597128874</v>
      </c>
      <c r="S554" s="1" t="str">
        <f>IF(R554&gt;Dashboard!$K$26,"Metro",IF(R554&gt;Dashboard!$J$26,IF(R554&lt;=Dashboard!$K$26,"TIER 1","TIER 6"),IF(R554&gt;Dashboard!$J$27,IF(R554&lt;=Dashboard!$K$27,"TIER 2","TIER 6"),IF(R554&gt;Dashboard!$J$28,IF(R554&lt;=Dashboard!$K$28,"TIER 3","TIER 6"),IF(R554&gt;Dashboard!$J$29,IF(R554&lt;=Dashboard!$K$29,"TIER 4","TIER 6"),IF(R554&gt;Dashboard!$J$30,IF(R554&lt;=Dashboard!$K$30,"TIER 5","TIER 6"),IF(R554&gt;Dashboard!$J$31,IF(R554&lt;=Dashboard!$K$31,"TIER 6","TIER 6"),"TIER 6")))))))</f>
        <v>TIER 2</v>
      </c>
      <c r="T554" s="14">
        <f>$R554*Dashboard!$K$37</f>
        <v>52556.009597128876</v>
      </c>
      <c r="U554" s="14">
        <f>$R554*Dashboard!$K$38</f>
        <v>78834.014395693303</v>
      </c>
      <c r="V554" s="14">
        <f>$R554*Dashboard!$K$39</f>
        <v>131390.02399282219</v>
      </c>
      <c r="W554" s="14">
        <f>$R554*Dashboard!$K$40</f>
        <v>262780.04798564437</v>
      </c>
    </row>
    <row r="555" spans="3:23" x14ac:dyDescent="0.55000000000000004">
      <c r="C555" s="1" t="s">
        <v>480</v>
      </c>
      <c r="D555" s="1" t="s">
        <v>484</v>
      </c>
      <c r="E555" s="14">
        <v>183207</v>
      </c>
      <c r="F555" s="14">
        <v>272906</v>
      </c>
      <c r="G555" s="14">
        <v>456113</v>
      </c>
      <c r="H555" s="14">
        <f>E555*(1+Dashboard!$K$19)^(Dashboard!$J$36-2011)</f>
        <v>214656.20021528206</v>
      </c>
      <c r="I555" s="14">
        <f>F555*(1+Dashboard!$K$20)^(Dashboard!$J$36-2011)</f>
        <v>284556.65562872292</v>
      </c>
      <c r="J555" s="14">
        <f>G555*(1+Dashboard!$K$18)^(Dashboard!$J$36-2011)</f>
        <v>493905.02057414054</v>
      </c>
      <c r="K555" s="1" t="str">
        <f>IF(J555&gt;Dashboard!$I$26,"Metro",IF(J555&gt;Dashboard!$H$26,IF(J555&lt;=Dashboard!$I$26,"TIER 1","TIER 6"),IF(J555&gt;Dashboard!$H$27,IF(J555&lt;=Dashboard!$I$27,"TIER 2","TIER 6"),IF(J555&gt;Dashboard!$H$28,IF(J555&lt;=Dashboard!$I$28,"TIER 3","TIER 6"),IF(J555&gt;Dashboard!$H$29,IF(J555&lt;=Dashboard!$I$29,"TIER 4","TIER 6"),IF(J555&gt;Dashboard!$H$30,IF(J555&lt;=Dashboard!$I$30,"TIER 5","TIER 6"),IF(J555&gt;Dashboard!$H$31,IF(J555&lt;=Dashboard!$I$31,"TIER 6","TIER 6"),"TIER 6")))))))</f>
        <v>TIER 3</v>
      </c>
      <c r="L555" s="14">
        <f>$J555*Dashboard!$J$37</f>
        <v>24695.251028707029</v>
      </c>
      <c r="M555" s="14">
        <f>$J555*Dashboard!$J$38</f>
        <v>37536.781563634679</v>
      </c>
      <c r="N555" s="14">
        <f>$J555*Dashboard!$J$39</f>
        <v>148171.50617224217</v>
      </c>
      <c r="O555" s="14">
        <f>$J555*Dashboard!$J$40</f>
        <v>283501.48180955672</v>
      </c>
      <c r="P555" s="14">
        <f>H555*(1+Dashboard!$L$19)^(Dashboard!$K$36-2019)</f>
        <v>236997.78994554863</v>
      </c>
      <c r="Q555" s="14">
        <f>I555*(1+Dashboard!$L$20)^(Dashboard!$K$36-2019)</f>
        <v>291396.55740984739</v>
      </c>
      <c r="R555" s="14">
        <f>J555*(1+Dashboard!$L$18)^(Dashboard!$K$36-2019)</f>
        <v>519099.14041826891</v>
      </c>
      <c r="S555" s="1" t="str">
        <f>IF(R555&gt;Dashboard!$K$26,"Metro",IF(R555&gt;Dashboard!$J$26,IF(R555&lt;=Dashboard!$K$26,"TIER 1","TIER 6"),IF(R555&gt;Dashboard!$J$27,IF(R555&lt;=Dashboard!$K$27,"TIER 2","TIER 6"),IF(R555&gt;Dashboard!$J$28,IF(R555&lt;=Dashboard!$K$28,"TIER 3","TIER 6"),IF(R555&gt;Dashboard!$J$29,IF(R555&lt;=Dashboard!$K$29,"TIER 4","TIER 6"),IF(R555&gt;Dashboard!$J$30,IF(R555&lt;=Dashboard!$K$30,"TIER 5","TIER 6"),IF(R555&gt;Dashboard!$J$31,IF(R555&lt;=Dashboard!$K$31,"TIER 6","TIER 6"),"TIER 6")))))))</f>
        <v>TIER 2</v>
      </c>
      <c r="T555" s="14">
        <f>$R555*Dashboard!$K$37</f>
        <v>51909.914041826894</v>
      </c>
      <c r="U555" s="14">
        <f>$R555*Dashboard!$K$38</f>
        <v>77864.871062740334</v>
      </c>
      <c r="V555" s="14">
        <f>$R555*Dashboard!$K$39</f>
        <v>129774.78510456723</v>
      </c>
      <c r="W555" s="14">
        <f>$R555*Dashboard!$K$40</f>
        <v>259549.57020913446</v>
      </c>
    </row>
    <row r="556" spans="3:23" x14ac:dyDescent="0.55000000000000004">
      <c r="C556" s="1" t="s">
        <v>365</v>
      </c>
      <c r="D556" s="1" t="s">
        <v>367</v>
      </c>
      <c r="E556" s="14">
        <v>31430</v>
      </c>
      <c r="F556" s="14">
        <v>423338</v>
      </c>
      <c r="G556" s="14">
        <v>454768</v>
      </c>
      <c r="H556" s="14">
        <f>E556*(1+Dashboard!$K$19)^(Dashboard!$J$36-2011)</f>
        <v>36825.254344901208</v>
      </c>
      <c r="I556" s="14">
        <f>F556*(1+Dashboard!$K$20)^(Dashboard!$J$36-2011)</f>
        <v>441410.76224250218</v>
      </c>
      <c r="J556" s="14">
        <f>G556*(1+Dashboard!$K$18)^(Dashboard!$J$36-2011)</f>
        <v>492448.57830507081</v>
      </c>
      <c r="K556" s="1" t="str">
        <f>IF(J556&gt;Dashboard!$I$26,"Metro",IF(J556&gt;Dashboard!$H$26,IF(J556&lt;=Dashboard!$I$26,"TIER 1","TIER 6"),IF(J556&gt;Dashboard!$H$27,IF(J556&lt;=Dashboard!$I$27,"TIER 2","TIER 6"),IF(J556&gt;Dashboard!$H$28,IF(J556&lt;=Dashboard!$I$28,"TIER 3","TIER 6"),IF(J556&gt;Dashboard!$H$29,IF(J556&lt;=Dashboard!$I$29,"TIER 4","TIER 6"),IF(J556&gt;Dashboard!$H$30,IF(J556&lt;=Dashboard!$I$30,"TIER 5","TIER 6"),IF(J556&gt;Dashboard!$H$31,IF(J556&lt;=Dashboard!$I$31,"TIER 6","TIER 6"),"TIER 6")))))))</f>
        <v>TIER 3</v>
      </c>
      <c r="L556" s="14">
        <f>$J556*Dashboard!$J$37</f>
        <v>24622.428915253542</v>
      </c>
      <c r="M556" s="14">
        <f>$J556*Dashboard!$J$38</f>
        <v>37426.091951185379</v>
      </c>
      <c r="N556" s="14">
        <f>$J556*Dashboard!$J$39</f>
        <v>147734.57349152124</v>
      </c>
      <c r="O556" s="14">
        <f>$J556*Dashboard!$J$40</f>
        <v>282665.48394711065</v>
      </c>
      <c r="P556" s="14">
        <f>H556*(1+Dashboard!$L$19)^(Dashboard!$K$36-2019)</f>
        <v>40658.056395162814</v>
      </c>
      <c r="Q556" s="14">
        <f>I556*(1+Dashboard!$L$20)^(Dashboard!$K$36-2019)</f>
        <v>452020.97359812527</v>
      </c>
      <c r="R556" s="14">
        <f>J556*(1+Dashboard!$L$18)^(Dashboard!$K$36-2019)</f>
        <v>517568.40495608619</v>
      </c>
      <c r="S556" s="1" t="str">
        <f>IF(R556&gt;Dashboard!$K$26,"Metro",IF(R556&gt;Dashboard!$J$26,IF(R556&lt;=Dashboard!$K$26,"TIER 1","TIER 6"),IF(R556&gt;Dashboard!$J$27,IF(R556&lt;=Dashboard!$K$27,"TIER 2","TIER 6"),IF(R556&gt;Dashboard!$J$28,IF(R556&lt;=Dashboard!$K$28,"TIER 3","TIER 6"),IF(R556&gt;Dashboard!$J$29,IF(R556&lt;=Dashboard!$K$29,"TIER 4","TIER 6"),IF(R556&gt;Dashboard!$J$30,IF(R556&lt;=Dashboard!$K$30,"TIER 5","TIER 6"),IF(R556&gt;Dashboard!$J$31,IF(R556&lt;=Dashboard!$K$31,"TIER 6","TIER 6"),"TIER 6")))))))</f>
        <v>TIER 2</v>
      </c>
      <c r="T556" s="14">
        <f>$R556*Dashboard!$K$37</f>
        <v>51756.840495608623</v>
      </c>
      <c r="U556" s="14">
        <f>$R556*Dashboard!$K$38</f>
        <v>77635.260743412931</v>
      </c>
      <c r="V556" s="14">
        <f>$R556*Dashboard!$K$39</f>
        <v>129392.10123902155</v>
      </c>
      <c r="W556" s="14">
        <f>$R556*Dashboard!$K$40</f>
        <v>258784.20247804309</v>
      </c>
    </row>
    <row r="557" spans="3:23" x14ac:dyDescent="0.55000000000000004">
      <c r="C557" s="1" t="s">
        <v>528</v>
      </c>
      <c r="D557" s="1" t="s">
        <v>532</v>
      </c>
      <c r="E557" s="14">
        <v>20424</v>
      </c>
      <c r="F557" s="14">
        <v>420738</v>
      </c>
      <c r="G557" s="14">
        <v>441162</v>
      </c>
      <c r="H557" s="14">
        <f>E557*(1+Dashboard!$K$19)^(Dashboard!$J$36-2011)</f>
        <v>23929.971197590272</v>
      </c>
      <c r="I557" s="14">
        <f>F557*(1+Dashboard!$K$20)^(Dashboard!$J$36-2011)</f>
        <v>438699.76539877331</v>
      </c>
      <c r="J557" s="14">
        <f>G557*(1+Dashboard!$K$18)^(Dashboard!$J$36-2011)</f>
        <v>477715.22996829514</v>
      </c>
      <c r="K557" s="1" t="str">
        <f>IF(J557&gt;Dashboard!$I$26,"Metro",IF(J557&gt;Dashboard!$H$26,IF(J557&lt;=Dashboard!$I$26,"TIER 1","TIER 6"),IF(J557&gt;Dashboard!$H$27,IF(J557&lt;=Dashboard!$I$27,"TIER 2","TIER 6"),IF(J557&gt;Dashboard!$H$28,IF(J557&lt;=Dashboard!$I$28,"TIER 3","TIER 6"),IF(J557&gt;Dashboard!$H$29,IF(J557&lt;=Dashboard!$I$29,"TIER 4","TIER 6"),IF(J557&gt;Dashboard!$H$30,IF(J557&lt;=Dashboard!$I$30,"TIER 5","TIER 6"),IF(J557&gt;Dashboard!$H$31,IF(J557&lt;=Dashboard!$I$31,"TIER 6","TIER 6"),"TIER 6")))))))</f>
        <v>TIER 3</v>
      </c>
      <c r="L557" s="14">
        <f>$J557*Dashboard!$J$37</f>
        <v>23885.761498414759</v>
      </c>
      <c r="M557" s="14">
        <f>$J557*Dashboard!$J$38</f>
        <v>36306.357477590427</v>
      </c>
      <c r="N557" s="14">
        <f>$J557*Dashboard!$J$39</f>
        <v>143314.56899048854</v>
      </c>
      <c r="O557" s="14">
        <f>$J557*Dashboard!$J$40</f>
        <v>274208.54200180143</v>
      </c>
      <c r="P557" s="14">
        <f>H557*(1+Dashboard!$L$19)^(Dashboard!$K$36-2019)</f>
        <v>26420.621820388333</v>
      </c>
      <c r="Q557" s="14">
        <f>I557*(1+Dashboard!$L$20)^(Dashboard!$K$36-2019)</f>
        <v>449244.81239512644</v>
      </c>
      <c r="R557" s="14">
        <f>J557*(1+Dashboard!$L$18)^(Dashboard!$K$36-2019)</f>
        <v>502083.50778251089</v>
      </c>
      <c r="S557" s="1" t="str">
        <f>IF(R557&gt;Dashboard!$K$26,"Metro",IF(R557&gt;Dashboard!$J$26,IF(R557&lt;=Dashboard!$K$26,"TIER 1","TIER 6"),IF(R557&gt;Dashboard!$J$27,IF(R557&lt;=Dashboard!$K$27,"TIER 2","TIER 6"),IF(R557&gt;Dashboard!$J$28,IF(R557&lt;=Dashboard!$K$28,"TIER 3","TIER 6"),IF(R557&gt;Dashboard!$J$29,IF(R557&lt;=Dashboard!$K$29,"TIER 4","TIER 6"),IF(R557&gt;Dashboard!$J$30,IF(R557&lt;=Dashboard!$K$30,"TIER 5","TIER 6"),IF(R557&gt;Dashboard!$J$31,IF(R557&lt;=Dashboard!$K$31,"TIER 6","TIER 6"),"TIER 6")))))))</f>
        <v>TIER 2</v>
      </c>
      <c r="T557" s="14">
        <f>$R557*Dashboard!$K$37</f>
        <v>50208.350778251093</v>
      </c>
      <c r="U557" s="14">
        <f>$R557*Dashboard!$K$38</f>
        <v>75312.526167376636</v>
      </c>
      <c r="V557" s="14">
        <f>$R557*Dashboard!$K$39</f>
        <v>125520.87694562772</v>
      </c>
      <c r="W557" s="14">
        <f>$R557*Dashboard!$K$40</f>
        <v>251041.75389125544</v>
      </c>
    </row>
    <row r="558" spans="3:23" x14ac:dyDescent="0.55000000000000004">
      <c r="C558" s="1" t="s">
        <v>365</v>
      </c>
      <c r="D558" s="1" t="s">
        <v>370</v>
      </c>
      <c r="E558" s="14">
        <v>41391</v>
      </c>
      <c r="F558" s="14">
        <v>396512</v>
      </c>
      <c r="G558" s="14">
        <v>437903</v>
      </c>
      <c r="H558" s="14">
        <f>E558*(1+Dashboard!$K$19)^(Dashboard!$J$36-2011)</f>
        <v>48496.153439064772</v>
      </c>
      <c r="I558" s="14">
        <f>F558*(1+Dashboard!$K$20)^(Dashboard!$J$36-2011)</f>
        <v>413439.53096178238</v>
      </c>
      <c r="J558" s="14">
        <f>G558*(1+Dashboard!$K$18)^(Dashboard!$J$36-2011)</f>
        <v>474186.19996465323</v>
      </c>
      <c r="K558" s="1" t="str">
        <f>IF(J558&gt;Dashboard!$I$26,"Metro",IF(J558&gt;Dashboard!$H$26,IF(J558&lt;=Dashboard!$I$26,"TIER 1","TIER 6"),IF(J558&gt;Dashboard!$H$27,IF(J558&lt;=Dashboard!$I$27,"TIER 2","TIER 6"),IF(J558&gt;Dashboard!$H$28,IF(J558&lt;=Dashboard!$I$28,"TIER 3","TIER 6"),IF(J558&gt;Dashboard!$H$29,IF(J558&lt;=Dashboard!$I$29,"TIER 4","TIER 6"),IF(J558&gt;Dashboard!$H$30,IF(J558&lt;=Dashboard!$I$30,"TIER 5","TIER 6"),IF(J558&gt;Dashboard!$H$31,IF(J558&lt;=Dashboard!$I$31,"TIER 6","TIER 6"),"TIER 6")))))))</f>
        <v>TIER 3</v>
      </c>
      <c r="L558" s="14">
        <f>$J558*Dashboard!$J$37</f>
        <v>23709.309998232664</v>
      </c>
      <c r="M558" s="14">
        <f>$J558*Dashboard!$J$38</f>
        <v>36038.151197313644</v>
      </c>
      <c r="N558" s="14">
        <f>$J558*Dashboard!$J$39</f>
        <v>142255.85998939598</v>
      </c>
      <c r="O558" s="14">
        <f>$J558*Dashboard!$J$40</f>
        <v>272182.87877971097</v>
      </c>
      <c r="P558" s="14">
        <f>H558*(1+Dashboard!$L$19)^(Dashboard!$K$36-2019)</f>
        <v>53543.672041113074</v>
      </c>
      <c r="Q558" s="14">
        <f>I558*(1+Dashboard!$L$20)^(Dashboard!$K$36-2019)</f>
        <v>423377.39650903025</v>
      </c>
      <c r="R558" s="14">
        <f>J558*(1+Dashboard!$L$18)^(Dashboard!$K$36-2019)</f>
        <v>498374.46178157878</v>
      </c>
      <c r="S558" s="1" t="str">
        <f>IF(R558&gt;Dashboard!$K$26,"Metro",IF(R558&gt;Dashboard!$J$26,IF(R558&lt;=Dashboard!$K$26,"TIER 1","TIER 6"),IF(R558&gt;Dashboard!$J$27,IF(R558&lt;=Dashboard!$K$27,"TIER 2","TIER 6"),IF(R558&gt;Dashboard!$J$28,IF(R558&lt;=Dashboard!$K$28,"TIER 3","TIER 6"),IF(R558&gt;Dashboard!$J$29,IF(R558&lt;=Dashboard!$K$29,"TIER 4","TIER 6"),IF(R558&gt;Dashboard!$J$30,IF(R558&lt;=Dashboard!$K$30,"TIER 5","TIER 6"),IF(R558&gt;Dashboard!$J$31,IF(R558&lt;=Dashboard!$K$31,"TIER 6","TIER 6"),"TIER 6")))))))</f>
        <v>TIER 3</v>
      </c>
      <c r="T558" s="14">
        <f>$R558*Dashboard!$K$37</f>
        <v>49837.446178157879</v>
      </c>
      <c r="U558" s="14">
        <f>$R558*Dashboard!$K$38</f>
        <v>74756.169267236808</v>
      </c>
      <c r="V558" s="14">
        <f>$R558*Dashboard!$K$39</f>
        <v>124593.61544539469</v>
      </c>
      <c r="W558" s="14">
        <f>$R558*Dashboard!$K$40</f>
        <v>249187.23089078939</v>
      </c>
    </row>
    <row r="559" spans="3:23" x14ac:dyDescent="0.55000000000000004">
      <c r="C559" s="1" t="s">
        <v>376</v>
      </c>
      <c r="D559" s="1" t="s">
        <v>385</v>
      </c>
      <c r="E559" s="14">
        <v>80613</v>
      </c>
      <c r="F559" s="14">
        <v>343870</v>
      </c>
      <c r="G559" s="14">
        <v>424483</v>
      </c>
      <c r="H559" s="14">
        <f>E559*(1+Dashboard!$K$19)^(Dashboard!$J$36-2011)</f>
        <v>94450.977680735625</v>
      </c>
      <c r="I559" s="14">
        <f>F559*(1+Dashboard!$K$20)^(Dashboard!$J$36-2011)</f>
        <v>358550.18640502205</v>
      </c>
      <c r="J559" s="14">
        <f>G559*(1+Dashboard!$K$18)^(Dashboard!$J$36-2011)</f>
        <v>459654.26297512435</v>
      </c>
      <c r="K559" s="1" t="str">
        <f>IF(J559&gt;Dashboard!$I$26,"Metro",IF(J559&gt;Dashboard!$H$26,IF(J559&lt;=Dashboard!$I$26,"TIER 1","TIER 6"),IF(J559&gt;Dashboard!$H$27,IF(J559&lt;=Dashboard!$I$27,"TIER 2","TIER 6"),IF(J559&gt;Dashboard!$H$28,IF(J559&lt;=Dashboard!$I$28,"TIER 3","TIER 6"),IF(J559&gt;Dashboard!$H$29,IF(J559&lt;=Dashboard!$I$29,"TIER 4","TIER 6"),IF(J559&gt;Dashboard!$H$30,IF(J559&lt;=Dashboard!$I$30,"TIER 5","TIER 6"),IF(J559&gt;Dashboard!$H$31,IF(J559&lt;=Dashboard!$I$31,"TIER 6","TIER 6"),"TIER 6")))))))</f>
        <v>TIER 3</v>
      </c>
      <c r="L559" s="14">
        <f>$J559*Dashboard!$J$37</f>
        <v>22982.713148756218</v>
      </c>
      <c r="M559" s="14">
        <f>$J559*Dashboard!$J$38</f>
        <v>34933.723986109449</v>
      </c>
      <c r="N559" s="14">
        <f>$J559*Dashboard!$J$39</f>
        <v>137896.27889253729</v>
      </c>
      <c r="O559" s="14">
        <f>$J559*Dashboard!$J$40</f>
        <v>263841.54694772139</v>
      </c>
      <c r="P559" s="14">
        <f>H559*(1+Dashboard!$L$19)^(Dashboard!$K$36-2019)</f>
        <v>104281.51130077186</v>
      </c>
      <c r="Q559" s="14">
        <f>I559*(1+Dashboard!$L$20)^(Dashboard!$K$36-2019)</f>
        <v>367168.67418277438</v>
      </c>
      <c r="R559" s="14">
        <f>J559*(1+Dashboard!$L$18)^(Dashboard!$K$36-2019)</f>
        <v>483101.249958164</v>
      </c>
      <c r="S559" s="1" t="str">
        <f>IF(R559&gt;Dashboard!$K$26,"Metro",IF(R559&gt;Dashboard!$J$26,IF(R559&lt;=Dashboard!$K$26,"TIER 1","TIER 6"),IF(R559&gt;Dashboard!$J$27,IF(R559&lt;=Dashboard!$K$27,"TIER 2","TIER 6"),IF(R559&gt;Dashboard!$J$28,IF(R559&lt;=Dashboard!$K$28,"TIER 3","TIER 6"),IF(R559&gt;Dashboard!$J$29,IF(R559&lt;=Dashboard!$K$29,"TIER 4","TIER 6"),IF(R559&gt;Dashboard!$J$30,IF(R559&lt;=Dashboard!$K$30,"TIER 5","TIER 6"),IF(R559&gt;Dashboard!$J$31,IF(R559&lt;=Dashboard!$K$31,"TIER 6","TIER 6"),"TIER 6")))))))</f>
        <v>TIER 3</v>
      </c>
      <c r="T559" s="14">
        <f>$R559*Dashboard!$K$37</f>
        <v>48310.124995816404</v>
      </c>
      <c r="U559" s="14">
        <f>$R559*Dashboard!$K$38</f>
        <v>72465.187493724603</v>
      </c>
      <c r="V559" s="14">
        <f>$R559*Dashboard!$K$39</f>
        <v>120775.312489541</v>
      </c>
      <c r="W559" s="14">
        <f>$R559*Dashboard!$K$40</f>
        <v>241550.624979082</v>
      </c>
    </row>
    <row r="560" spans="3:23" x14ac:dyDescent="0.55000000000000004">
      <c r="C560" s="1" t="s">
        <v>480</v>
      </c>
      <c r="D560" s="1" t="s">
        <v>488</v>
      </c>
      <c r="E560" s="14">
        <v>151333</v>
      </c>
      <c r="F560" s="14">
        <v>270835</v>
      </c>
      <c r="G560" s="14">
        <v>422168</v>
      </c>
      <c r="H560" s="14">
        <f>E560*(1+Dashboard!$K$19)^(Dashboard!$J$36-2011)</f>
        <v>177310.72910521584</v>
      </c>
      <c r="I560" s="14">
        <f>F560*(1+Dashboard!$K$20)^(Dashboard!$J$36-2011)</f>
        <v>282397.24237358349</v>
      </c>
      <c r="J560" s="14">
        <f>G560*(1+Dashboard!$K$18)^(Dashboard!$J$36-2011)</f>
        <v>457147.44970159535</v>
      </c>
      <c r="K560" s="1" t="str">
        <f>IF(J560&gt;Dashboard!$I$26,"Metro",IF(J560&gt;Dashboard!$H$26,IF(J560&lt;=Dashboard!$I$26,"TIER 1","TIER 6"),IF(J560&gt;Dashboard!$H$27,IF(J560&lt;=Dashboard!$I$27,"TIER 2","TIER 6"),IF(J560&gt;Dashboard!$H$28,IF(J560&lt;=Dashboard!$I$28,"TIER 3","TIER 6"),IF(J560&gt;Dashboard!$H$29,IF(J560&lt;=Dashboard!$I$29,"TIER 4","TIER 6"),IF(J560&gt;Dashboard!$H$30,IF(J560&lt;=Dashboard!$I$30,"TIER 5","TIER 6"),IF(J560&gt;Dashboard!$H$31,IF(J560&lt;=Dashboard!$I$31,"TIER 6","TIER 6"),"TIER 6")))))))</f>
        <v>TIER 3</v>
      </c>
      <c r="L560" s="14">
        <f>$J560*Dashboard!$J$37</f>
        <v>22857.37248507977</v>
      </c>
      <c r="M560" s="14">
        <f>$J560*Dashboard!$J$38</f>
        <v>34743.206177321248</v>
      </c>
      <c r="N560" s="14">
        <f>$J560*Dashboard!$J$39</f>
        <v>137144.23491047861</v>
      </c>
      <c r="O560" s="14">
        <f>$J560*Dashboard!$J$40</f>
        <v>262402.63612871576</v>
      </c>
      <c r="P560" s="14">
        <f>H560*(1+Dashboard!$L$19)^(Dashboard!$K$36-2019)</f>
        <v>195765.37220646432</v>
      </c>
      <c r="Q560" s="14">
        <f>I560*(1+Dashboard!$L$20)^(Dashboard!$K$36-2019)</f>
        <v>289185.23823622795</v>
      </c>
      <c r="R560" s="14">
        <f>J560*(1+Dashboard!$L$18)^(Dashboard!$K$36-2019)</f>
        <v>480466.56401396095</v>
      </c>
      <c r="S560" s="1" t="str">
        <f>IF(R560&gt;Dashboard!$K$26,"Metro",IF(R560&gt;Dashboard!$J$26,IF(R560&lt;=Dashboard!$K$26,"TIER 1","TIER 6"),IF(R560&gt;Dashboard!$J$27,IF(R560&lt;=Dashboard!$K$27,"TIER 2","TIER 6"),IF(R560&gt;Dashboard!$J$28,IF(R560&lt;=Dashboard!$K$28,"TIER 3","TIER 6"),IF(R560&gt;Dashboard!$J$29,IF(R560&lt;=Dashboard!$K$29,"TIER 4","TIER 6"),IF(R560&gt;Dashboard!$J$30,IF(R560&lt;=Dashboard!$K$30,"TIER 5","TIER 6"),IF(R560&gt;Dashboard!$J$31,IF(R560&lt;=Dashboard!$K$31,"TIER 6","TIER 6"),"TIER 6")))))))</f>
        <v>TIER 3</v>
      </c>
      <c r="T560" s="14">
        <f>$R560*Dashboard!$K$37</f>
        <v>48046.656401396096</v>
      </c>
      <c r="U560" s="14">
        <f>$R560*Dashboard!$K$38</f>
        <v>72069.984602094133</v>
      </c>
      <c r="V560" s="14">
        <f>$R560*Dashboard!$K$39</f>
        <v>120116.64100349024</v>
      </c>
      <c r="W560" s="14">
        <f>$R560*Dashboard!$K$40</f>
        <v>240233.28200698047</v>
      </c>
    </row>
    <row r="561" spans="3:23" x14ac:dyDescent="0.55000000000000004">
      <c r="C561" s="1" t="s">
        <v>376</v>
      </c>
      <c r="D561" s="1" t="s">
        <v>380</v>
      </c>
      <c r="E561" s="14">
        <v>32689</v>
      </c>
      <c r="F561" s="14">
        <v>377247</v>
      </c>
      <c r="G561" s="14">
        <v>409936</v>
      </c>
      <c r="H561" s="14">
        <f>E561*(1+Dashboard!$K$19)^(Dashboard!$J$36-2011)</f>
        <v>38300.373505583055</v>
      </c>
      <c r="I561" s="14">
        <f>F561*(1+Dashboard!$K$20)^(Dashboard!$J$36-2011)</f>
        <v>393352.08704084496</v>
      </c>
      <c r="J561" s="14">
        <f>G561*(1+Dashboard!$K$18)^(Dashboard!$J$36-2011)</f>
        <v>443901.94647835271</v>
      </c>
      <c r="K561" s="1" t="str">
        <f>IF(J561&gt;Dashboard!$I$26,"Metro",IF(J561&gt;Dashboard!$H$26,IF(J561&lt;=Dashboard!$I$26,"TIER 1","TIER 6"),IF(J561&gt;Dashboard!$H$27,IF(J561&lt;=Dashboard!$I$27,"TIER 2","TIER 6"),IF(J561&gt;Dashboard!$H$28,IF(J561&lt;=Dashboard!$I$28,"TIER 3","TIER 6"),IF(J561&gt;Dashboard!$H$29,IF(J561&lt;=Dashboard!$I$29,"TIER 4","TIER 6"),IF(J561&gt;Dashboard!$H$30,IF(J561&lt;=Dashboard!$I$30,"TIER 5","TIER 6"),IF(J561&gt;Dashboard!$H$31,IF(J561&lt;=Dashboard!$I$31,"TIER 6","TIER 6"),"TIER 6")))))))</f>
        <v>TIER 3</v>
      </c>
      <c r="L561" s="14">
        <f>$J561*Dashboard!$J$37</f>
        <v>22195.097323917638</v>
      </c>
      <c r="M561" s="14">
        <f>$J561*Dashboard!$J$38</f>
        <v>33736.547932354806</v>
      </c>
      <c r="N561" s="14">
        <f>$J561*Dashboard!$J$39</f>
        <v>133170.5839435058</v>
      </c>
      <c r="O561" s="14">
        <f>$J561*Dashboard!$J$40</f>
        <v>254799.71727857448</v>
      </c>
      <c r="P561" s="14">
        <f>H561*(1+Dashboard!$L$19)^(Dashboard!$K$36-2019)</f>
        <v>42286.707142904139</v>
      </c>
      <c r="Q561" s="14">
        <f>I561*(1+Dashboard!$L$20)^(Dashboard!$K$36-2019)</f>
        <v>402807.10974911763</v>
      </c>
      <c r="R561" s="14">
        <f>J561*(1+Dashboard!$L$18)^(Dashboard!$K$36-2019)</f>
        <v>466545.40700770094</v>
      </c>
      <c r="S561" s="1" t="str">
        <f>IF(R561&gt;Dashboard!$K$26,"Metro",IF(R561&gt;Dashboard!$J$26,IF(R561&lt;=Dashboard!$K$26,"TIER 1","TIER 6"),IF(R561&gt;Dashboard!$J$27,IF(R561&lt;=Dashboard!$K$27,"TIER 2","TIER 6"),IF(R561&gt;Dashboard!$J$28,IF(R561&lt;=Dashboard!$K$28,"TIER 3","TIER 6"),IF(R561&gt;Dashboard!$J$29,IF(R561&lt;=Dashboard!$K$29,"TIER 4","TIER 6"),IF(R561&gt;Dashboard!$J$30,IF(R561&lt;=Dashboard!$K$30,"TIER 5","TIER 6"),IF(R561&gt;Dashboard!$J$31,IF(R561&lt;=Dashboard!$K$31,"TIER 6","TIER 6"),"TIER 6")))))))</f>
        <v>TIER 3</v>
      </c>
      <c r="T561" s="14">
        <f>$R561*Dashboard!$K$37</f>
        <v>46654.5407007701</v>
      </c>
      <c r="U561" s="14">
        <f>$R561*Dashboard!$K$38</f>
        <v>69981.811051155135</v>
      </c>
      <c r="V561" s="14">
        <f>$R561*Dashboard!$K$39</f>
        <v>116636.35175192523</v>
      </c>
      <c r="W561" s="14">
        <f>$R561*Dashboard!$K$40</f>
        <v>233272.70350385047</v>
      </c>
    </row>
    <row r="562" spans="3:23" x14ac:dyDescent="0.55000000000000004">
      <c r="C562" s="1" t="s">
        <v>498</v>
      </c>
      <c r="D562" s="1" t="s">
        <v>110</v>
      </c>
      <c r="E562" s="14">
        <v>314754</v>
      </c>
      <c r="F562" s="14">
        <v>85555</v>
      </c>
      <c r="G562" s="14">
        <v>400309</v>
      </c>
      <c r="H562" s="14">
        <f>E562*(1+Dashboard!$K$19)^(Dashboard!$J$36-2011)</f>
        <v>368784.47680798708</v>
      </c>
      <c r="I562" s="14">
        <f>F562*(1+Dashboard!$K$20)^(Dashboard!$J$36-2011)</f>
        <v>89207.436525086989</v>
      </c>
      <c r="J562" s="14">
        <f>G562*(1+Dashboard!$K$18)^(Dashboard!$J$36-2011)</f>
        <v>433477.28497327119</v>
      </c>
      <c r="K562" s="1" t="str">
        <f>IF(J562&gt;Dashboard!$I$26,"Metro",IF(J562&gt;Dashboard!$H$26,IF(J562&lt;=Dashboard!$I$26,"TIER 1","TIER 6"),IF(J562&gt;Dashboard!$H$27,IF(J562&lt;=Dashboard!$I$27,"TIER 2","TIER 6"),IF(J562&gt;Dashboard!$H$28,IF(J562&lt;=Dashboard!$I$28,"TIER 3","TIER 6"),IF(J562&gt;Dashboard!$H$29,IF(J562&lt;=Dashboard!$I$29,"TIER 4","TIER 6"),IF(J562&gt;Dashboard!$H$30,IF(J562&lt;=Dashboard!$I$30,"TIER 5","TIER 6"),IF(J562&gt;Dashboard!$H$31,IF(J562&lt;=Dashboard!$I$31,"TIER 6","TIER 6"),"TIER 6")))))))</f>
        <v>TIER 3</v>
      </c>
      <c r="L562" s="14">
        <f>$J562*Dashboard!$J$37</f>
        <v>21673.864248663562</v>
      </c>
      <c r="M562" s="14">
        <f>$J562*Dashboard!$J$38</f>
        <v>32944.27365796861</v>
      </c>
      <c r="N562" s="14">
        <f>$J562*Dashboard!$J$39</f>
        <v>130043.18549198135</v>
      </c>
      <c r="O562" s="14">
        <f>$J562*Dashboard!$J$40</f>
        <v>248815.9615746577</v>
      </c>
      <c r="P562" s="14">
        <f>H562*(1+Dashboard!$L$19)^(Dashboard!$K$36-2019)</f>
        <v>407167.86136185419</v>
      </c>
      <c r="Q562" s="14">
        <f>I562*(1+Dashboard!$L$20)^(Dashboard!$K$36-2019)</f>
        <v>91351.71989329475</v>
      </c>
      <c r="R562" s="14">
        <f>J562*(1+Dashboard!$L$18)^(Dashboard!$K$36-2019)</f>
        <v>455588.98299696972</v>
      </c>
      <c r="S562" s="1" t="str">
        <f>IF(R562&gt;Dashboard!$K$26,"Metro",IF(R562&gt;Dashboard!$J$26,IF(R562&lt;=Dashboard!$K$26,"TIER 1","TIER 6"),IF(R562&gt;Dashboard!$J$27,IF(R562&lt;=Dashboard!$K$27,"TIER 2","TIER 6"),IF(R562&gt;Dashboard!$J$28,IF(R562&lt;=Dashboard!$K$28,"TIER 3","TIER 6"),IF(R562&gt;Dashboard!$J$29,IF(R562&lt;=Dashboard!$K$29,"TIER 4","TIER 6"),IF(R562&gt;Dashboard!$J$30,IF(R562&lt;=Dashboard!$K$30,"TIER 5","TIER 6"),IF(R562&gt;Dashboard!$J$31,IF(R562&lt;=Dashboard!$K$31,"TIER 6","TIER 6"),"TIER 6")))))))</f>
        <v>TIER 3</v>
      </c>
      <c r="T562" s="14">
        <f>$R562*Dashboard!$K$37</f>
        <v>45558.898299696972</v>
      </c>
      <c r="U562" s="14">
        <f>$R562*Dashboard!$K$38</f>
        <v>68338.347449545457</v>
      </c>
      <c r="V562" s="14">
        <f>$R562*Dashboard!$K$39</f>
        <v>113897.24574924243</v>
      </c>
      <c r="W562" s="14">
        <f>$R562*Dashboard!$K$40</f>
        <v>227794.49149848486</v>
      </c>
    </row>
    <row r="563" spans="3:23" x14ac:dyDescent="0.55000000000000004">
      <c r="C563" s="1" t="s">
        <v>490</v>
      </c>
      <c r="D563" s="1" t="s">
        <v>493</v>
      </c>
      <c r="E563" s="14">
        <v>28430</v>
      </c>
      <c r="F563" s="14">
        <v>366694</v>
      </c>
      <c r="G563" s="14">
        <v>395124</v>
      </c>
      <c r="H563" s="14">
        <f>E563*(1+Dashboard!$K$19)^(Dashboard!$J$36-2011)</f>
        <v>33310.276201894412</v>
      </c>
      <c r="I563" s="14">
        <f>F563*(1+Dashboard!$K$20)^(Dashboard!$J$36-2011)</f>
        <v>382348.56792858685</v>
      </c>
      <c r="J563" s="14">
        <f>G563*(1+Dashboard!$K$18)^(Dashboard!$J$36-2011)</f>
        <v>427862.67295458959</v>
      </c>
      <c r="K563" s="1" t="str">
        <f>IF(J563&gt;Dashboard!$I$26,"Metro",IF(J563&gt;Dashboard!$H$26,IF(J563&lt;=Dashboard!$I$26,"TIER 1","TIER 6"),IF(J563&gt;Dashboard!$H$27,IF(J563&lt;=Dashboard!$I$27,"TIER 2","TIER 6"),IF(J563&gt;Dashboard!$H$28,IF(J563&lt;=Dashboard!$I$28,"TIER 3","TIER 6"),IF(J563&gt;Dashboard!$H$29,IF(J563&lt;=Dashboard!$I$29,"TIER 4","TIER 6"),IF(J563&gt;Dashboard!$H$30,IF(J563&lt;=Dashboard!$I$30,"TIER 5","TIER 6"),IF(J563&gt;Dashboard!$H$31,IF(J563&lt;=Dashboard!$I$31,"TIER 6","TIER 6"),"TIER 6")))))))</f>
        <v>TIER 3</v>
      </c>
      <c r="L563" s="14">
        <f>$J563*Dashboard!$J$37</f>
        <v>21393.133647729483</v>
      </c>
      <c r="M563" s="14">
        <f>$J563*Dashboard!$J$38</f>
        <v>32517.563144548807</v>
      </c>
      <c r="N563" s="14">
        <f>$J563*Dashboard!$J$39</f>
        <v>128358.80188637687</v>
      </c>
      <c r="O563" s="14">
        <f>$J563*Dashboard!$J$40</f>
        <v>245593.17427593446</v>
      </c>
      <c r="P563" s="14">
        <f>H563*(1+Dashboard!$L$19)^(Dashboard!$K$36-2019)</f>
        <v>36777.236503801425</v>
      </c>
      <c r="Q563" s="14">
        <f>I563*(1+Dashboard!$L$20)^(Dashboard!$K$36-2019)</f>
        <v>391539.09852786892</v>
      </c>
      <c r="R563" s="14">
        <f>J563*(1+Dashboard!$L$18)^(Dashboard!$K$36-2019)</f>
        <v>449687.9693379231</v>
      </c>
      <c r="S563" s="1" t="str">
        <f>IF(R563&gt;Dashboard!$K$26,"Metro",IF(R563&gt;Dashboard!$J$26,IF(R563&lt;=Dashboard!$K$26,"TIER 1","TIER 6"),IF(R563&gt;Dashboard!$J$27,IF(R563&lt;=Dashboard!$K$27,"TIER 2","TIER 6"),IF(R563&gt;Dashboard!$J$28,IF(R563&lt;=Dashboard!$K$28,"TIER 3","TIER 6"),IF(R563&gt;Dashboard!$J$29,IF(R563&lt;=Dashboard!$K$29,"TIER 4","TIER 6"),IF(R563&gt;Dashboard!$J$30,IF(R563&lt;=Dashboard!$K$30,"TIER 5","TIER 6"),IF(R563&gt;Dashboard!$J$31,IF(R563&lt;=Dashboard!$K$31,"TIER 6","TIER 6"),"TIER 6")))))))</f>
        <v>TIER 3</v>
      </c>
      <c r="T563" s="14">
        <f>$R563*Dashboard!$K$37</f>
        <v>44968.796933792313</v>
      </c>
      <c r="U563" s="14">
        <f>$R563*Dashboard!$K$38</f>
        <v>67453.195400688463</v>
      </c>
      <c r="V563" s="14">
        <f>$R563*Dashboard!$K$39</f>
        <v>112421.99233448078</v>
      </c>
      <c r="W563" s="14">
        <f>$R563*Dashboard!$K$40</f>
        <v>224843.98466896155</v>
      </c>
    </row>
    <row r="564" spans="3:23" x14ac:dyDescent="0.55000000000000004">
      <c r="C564" s="1" t="s">
        <v>376</v>
      </c>
      <c r="D564" s="1" t="s">
        <v>378</v>
      </c>
      <c r="E564" s="14">
        <v>65361</v>
      </c>
      <c r="F564" s="14">
        <v>326871</v>
      </c>
      <c r="G564" s="14">
        <v>392232</v>
      </c>
      <c r="H564" s="14">
        <f>E564*(1+Dashboard!$K$19)^(Dashboard!$J$36-2011)</f>
        <v>76580.828801689073</v>
      </c>
      <c r="I564" s="14">
        <f>F564*(1+Dashboard!$K$20)^(Dashboard!$J$36-2011)</f>
        <v>340825.48050250375</v>
      </c>
      <c r="J564" s="14">
        <f>G564*(1+Dashboard!$K$18)^(Dashboard!$J$36-2011)</f>
        <v>424731.05136191315</v>
      </c>
      <c r="K564" s="1" t="str">
        <f>IF(J564&gt;Dashboard!$I$26,"Metro",IF(J564&gt;Dashboard!$H$26,IF(J564&lt;=Dashboard!$I$26,"TIER 1","TIER 6"),IF(J564&gt;Dashboard!$H$27,IF(J564&lt;=Dashboard!$I$27,"TIER 2","TIER 6"),IF(J564&gt;Dashboard!$H$28,IF(J564&lt;=Dashboard!$I$28,"TIER 3","TIER 6"),IF(J564&gt;Dashboard!$H$29,IF(J564&lt;=Dashboard!$I$29,"TIER 4","TIER 6"),IF(J564&gt;Dashboard!$H$30,IF(J564&lt;=Dashboard!$I$30,"TIER 5","TIER 6"),IF(J564&gt;Dashboard!$H$31,IF(J564&lt;=Dashboard!$I$31,"TIER 6","TIER 6"),"TIER 6")))))))</f>
        <v>TIER 3</v>
      </c>
      <c r="L564" s="14">
        <f>$J564*Dashboard!$J$37</f>
        <v>21236.55256809566</v>
      </c>
      <c r="M564" s="14">
        <f>$J564*Dashboard!$J$38</f>
        <v>32279.5599035054</v>
      </c>
      <c r="N564" s="14">
        <f>$J564*Dashboard!$J$39</f>
        <v>127419.31540857394</v>
      </c>
      <c r="O564" s="14">
        <f>$J564*Dashboard!$J$40</f>
        <v>243795.62348173818</v>
      </c>
      <c r="P564" s="14">
        <f>H564*(1+Dashboard!$L$19)^(Dashboard!$K$36-2019)</f>
        <v>84551.422973090564</v>
      </c>
      <c r="Q564" s="14">
        <f>I564*(1+Dashboard!$L$20)^(Dashboard!$K$36-2019)</f>
        <v>349017.91868670617</v>
      </c>
      <c r="R564" s="14">
        <f>J564*(1+Dashboard!$L$18)^(Dashboard!$K$36-2019)</f>
        <v>446396.60357091</v>
      </c>
      <c r="S564" s="1" t="str">
        <f>IF(R564&gt;Dashboard!$K$26,"Metro",IF(R564&gt;Dashboard!$J$26,IF(R564&lt;=Dashboard!$K$26,"TIER 1","TIER 6"),IF(R564&gt;Dashboard!$J$27,IF(R564&lt;=Dashboard!$K$27,"TIER 2","TIER 6"),IF(R564&gt;Dashboard!$J$28,IF(R564&lt;=Dashboard!$K$28,"TIER 3","TIER 6"),IF(R564&gt;Dashboard!$J$29,IF(R564&lt;=Dashboard!$K$29,"TIER 4","TIER 6"),IF(R564&gt;Dashboard!$J$30,IF(R564&lt;=Dashboard!$K$30,"TIER 5","TIER 6"),IF(R564&gt;Dashboard!$J$31,IF(R564&lt;=Dashboard!$K$31,"TIER 6","TIER 6"),"TIER 6")))))))</f>
        <v>TIER 3</v>
      </c>
      <c r="T564" s="14">
        <f>$R564*Dashboard!$K$37</f>
        <v>44639.660357091001</v>
      </c>
      <c r="U564" s="14">
        <f>$R564*Dashboard!$K$38</f>
        <v>66959.490535636491</v>
      </c>
      <c r="V564" s="14">
        <f>$R564*Dashboard!$K$39</f>
        <v>111599.1508927275</v>
      </c>
      <c r="W564" s="14">
        <f>$R564*Dashboard!$K$40</f>
        <v>223198.301785455</v>
      </c>
    </row>
    <row r="565" spans="3:23" x14ac:dyDescent="0.55000000000000004">
      <c r="C565" s="1" t="s">
        <v>643</v>
      </c>
      <c r="D565" s="1" t="s">
        <v>646</v>
      </c>
      <c r="E565" s="14">
        <v>59396</v>
      </c>
      <c r="F565" s="14">
        <v>332209</v>
      </c>
      <c r="G565" s="14">
        <v>391605</v>
      </c>
      <c r="H565" s="14">
        <f>E565*(1+Dashboard!$K$19)^(Dashboard!$J$36-2011)</f>
        <v>69591.880594010567</v>
      </c>
      <c r="I565" s="14">
        <f>F565*(1+Dashboard!$K$20)^(Dashboard!$J$36-2011)</f>
        <v>346391.36556089792</v>
      </c>
      <c r="J565" s="14">
        <f>G565*(1+Dashboard!$K$18)^(Dashboard!$J$36-2011)</f>
        <v>424052.10020748439</v>
      </c>
      <c r="K565" s="1" t="str">
        <f>IF(J565&gt;Dashboard!$I$26,"Metro",IF(J565&gt;Dashboard!$H$26,IF(J565&lt;=Dashboard!$I$26,"TIER 1","TIER 6"),IF(J565&gt;Dashboard!$H$27,IF(J565&lt;=Dashboard!$I$27,"TIER 2","TIER 6"),IF(J565&gt;Dashboard!$H$28,IF(J565&lt;=Dashboard!$I$28,"TIER 3","TIER 6"),IF(J565&gt;Dashboard!$H$29,IF(J565&lt;=Dashboard!$I$29,"TIER 4","TIER 6"),IF(J565&gt;Dashboard!$H$30,IF(J565&lt;=Dashboard!$I$30,"TIER 5","TIER 6"),IF(J565&gt;Dashboard!$H$31,IF(J565&lt;=Dashboard!$I$31,"TIER 6","TIER 6"),"TIER 6")))))))</f>
        <v>TIER 3</v>
      </c>
      <c r="L565" s="14">
        <f>$J565*Dashboard!$J$37</f>
        <v>21202.60501037422</v>
      </c>
      <c r="M565" s="14">
        <f>$J565*Dashboard!$J$38</f>
        <v>32227.959615768814</v>
      </c>
      <c r="N565" s="14">
        <f>$J565*Dashboard!$J$39</f>
        <v>127215.63006224531</v>
      </c>
      <c r="O565" s="14">
        <f>$J565*Dashboard!$J$40</f>
        <v>243405.90551909606</v>
      </c>
      <c r="P565" s="14">
        <f>H565*(1+Dashboard!$L$19)^(Dashboard!$K$36-2019)</f>
        <v>76835.059422433682</v>
      </c>
      <c r="Q565" s="14">
        <f>I565*(1+Dashboard!$L$20)^(Dashboard!$K$36-2019)</f>
        <v>354717.59118732455</v>
      </c>
      <c r="R565" s="14">
        <f>J565*(1+Dashboard!$L$18)^(Dashboard!$K$36-2019)</f>
        <v>445683.01908407838</v>
      </c>
      <c r="S565" s="1" t="str">
        <f>IF(R565&gt;Dashboard!$K$26,"Metro",IF(R565&gt;Dashboard!$J$26,IF(R565&lt;=Dashboard!$K$26,"TIER 1","TIER 6"),IF(R565&gt;Dashboard!$J$27,IF(R565&lt;=Dashboard!$K$27,"TIER 2","TIER 6"),IF(R565&gt;Dashboard!$J$28,IF(R565&lt;=Dashboard!$K$28,"TIER 3","TIER 6"),IF(R565&gt;Dashboard!$J$29,IF(R565&lt;=Dashboard!$K$29,"TIER 4","TIER 6"),IF(R565&gt;Dashboard!$J$30,IF(R565&lt;=Dashboard!$K$30,"TIER 5","TIER 6"),IF(R565&gt;Dashboard!$J$31,IF(R565&lt;=Dashboard!$K$31,"TIER 6","TIER 6"),"TIER 6")))))))</f>
        <v>TIER 3</v>
      </c>
      <c r="T565" s="14">
        <f>$R565*Dashboard!$K$37</f>
        <v>44568.301908407841</v>
      </c>
      <c r="U565" s="14">
        <f>$R565*Dashboard!$K$38</f>
        <v>66852.452862611754</v>
      </c>
      <c r="V565" s="14">
        <f>$R565*Dashboard!$K$39</f>
        <v>111420.75477101959</v>
      </c>
      <c r="W565" s="14">
        <f>$R565*Dashboard!$K$40</f>
        <v>222841.50954203919</v>
      </c>
    </row>
    <row r="566" spans="3:23" x14ac:dyDescent="0.55000000000000004">
      <c r="C566" s="1" t="s">
        <v>490</v>
      </c>
      <c r="D566" s="1" t="s">
        <v>497</v>
      </c>
      <c r="E566" s="14">
        <v>43105</v>
      </c>
      <c r="F566" s="14">
        <v>340356</v>
      </c>
      <c r="G566" s="14">
        <v>383461</v>
      </c>
      <c r="H566" s="14">
        <f>E566*(1+Dashboard!$K$19)^(Dashboard!$J$36-2011)</f>
        <v>50504.377618102655</v>
      </c>
      <c r="I566" s="14">
        <f>F566*(1+Dashboard!$K$20)^(Dashboard!$J$36-2011)</f>
        <v>354886.16990161309</v>
      </c>
      <c r="J566" s="14">
        <f>G566*(1+Dashboard!$K$18)^(Dashboard!$J$36-2011)</f>
        <v>415233.31519684929</v>
      </c>
      <c r="K566" s="1" t="str">
        <f>IF(J566&gt;Dashboard!$I$26,"Metro",IF(J566&gt;Dashboard!$H$26,IF(J566&lt;=Dashboard!$I$26,"TIER 1","TIER 6"),IF(J566&gt;Dashboard!$H$27,IF(J566&lt;=Dashboard!$I$27,"TIER 2","TIER 6"),IF(J566&gt;Dashboard!$H$28,IF(J566&lt;=Dashboard!$I$28,"TIER 3","TIER 6"),IF(J566&gt;Dashboard!$H$29,IF(J566&lt;=Dashboard!$I$29,"TIER 4","TIER 6"),IF(J566&gt;Dashboard!$H$30,IF(J566&lt;=Dashboard!$I$30,"TIER 5","TIER 6"),IF(J566&gt;Dashboard!$H$31,IF(J566&lt;=Dashboard!$I$31,"TIER 6","TIER 6"),"TIER 6")))))))</f>
        <v>TIER 3</v>
      </c>
      <c r="L566" s="14">
        <f>$J566*Dashboard!$J$37</f>
        <v>20761.665759842464</v>
      </c>
      <c r="M566" s="14">
        <f>$J566*Dashboard!$J$38</f>
        <v>31557.731954960545</v>
      </c>
      <c r="N566" s="14">
        <f>$J566*Dashboard!$J$39</f>
        <v>124569.99455905479</v>
      </c>
      <c r="O566" s="14">
        <f>$J566*Dashboard!$J$40</f>
        <v>238343.92292299151</v>
      </c>
      <c r="P566" s="14">
        <f>H566*(1+Dashboard!$L$19)^(Dashboard!$K$36-2019)</f>
        <v>55760.913805710887</v>
      </c>
      <c r="Q566" s="14">
        <f>I566*(1+Dashboard!$L$20)^(Dashboard!$K$36-2019)</f>
        <v>363416.58554149058</v>
      </c>
      <c r="R566" s="14">
        <f>J566*(1+Dashboard!$L$18)^(Dashboard!$K$36-2019)</f>
        <v>436414.38740822964</v>
      </c>
      <c r="S566" s="1" t="str">
        <f>IF(R566&gt;Dashboard!$K$26,"Metro",IF(R566&gt;Dashboard!$J$26,IF(R566&lt;=Dashboard!$K$26,"TIER 1","TIER 6"),IF(R566&gt;Dashboard!$J$27,IF(R566&lt;=Dashboard!$K$27,"TIER 2","TIER 6"),IF(R566&gt;Dashboard!$J$28,IF(R566&lt;=Dashboard!$K$28,"TIER 3","TIER 6"),IF(R566&gt;Dashboard!$J$29,IF(R566&lt;=Dashboard!$K$29,"TIER 4","TIER 6"),IF(R566&gt;Dashboard!$J$30,IF(R566&lt;=Dashboard!$K$30,"TIER 5","TIER 6"),IF(R566&gt;Dashboard!$J$31,IF(R566&lt;=Dashboard!$K$31,"TIER 6","TIER 6"),"TIER 6")))))))</f>
        <v>TIER 3</v>
      </c>
      <c r="T566" s="14">
        <f>$R566*Dashboard!$K$37</f>
        <v>43641.438740822967</v>
      </c>
      <c r="U566" s="14">
        <f>$R566*Dashboard!$K$38</f>
        <v>65462.158111234443</v>
      </c>
      <c r="V566" s="14">
        <f>$R566*Dashboard!$K$39</f>
        <v>109103.59685205741</v>
      </c>
      <c r="W566" s="14">
        <f>$R566*Dashboard!$K$40</f>
        <v>218207.19370411482</v>
      </c>
    </row>
    <row r="567" spans="3:23" x14ac:dyDescent="0.55000000000000004">
      <c r="C567" s="1" t="s">
        <v>365</v>
      </c>
      <c r="D567" s="1" t="s">
        <v>76</v>
      </c>
      <c r="E567" s="14">
        <v>25129</v>
      </c>
      <c r="F567" s="14">
        <v>356827</v>
      </c>
      <c r="G567" s="14">
        <v>381956</v>
      </c>
      <c r="H567" s="14">
        <f>E567*(1+Dashboard!$K$19)^(Dashboard!$J$36-2011)</f>
        <v>29442.62858520593</v>
      </c>
      <c r="I567" s="14">
        <f>F567*(1+Dashboard!$K$20)^(Dashboard!$J$36-2011)</f>
        <v>372060.33490663569</v>
      </c>
      <c r="J567" s="14">
        <f>G567*(1+Dashboard!$K$18)^(Dashboard!$J$36-2011)</f>
        <v>413603.61585487903</v>
      </c>
      <c r="K567" s="1" t="str">
        <f>IF(J567&gt;Dashboard!$I$26,"Metro",IF(J567&gt;Dashboard!$H$26,IF(J567&lt;=Dashboard!$I$26,"TIER 1","TIER 6"),IF(J567&gt;Dashboard!$H$27,IF(J567&lt;=Dashboard!$I$27,"TIER 2","TIER 6"),IF(J567&gt;Dashboard!$H$28,IF(J567&lt;=Dashboard!$I$28,"TIER 3","TIER 6"),IF(J567&gt;Dashboard!$H$29,IF(J567&lt;=Dashboard!$I$29,"TIER 4","TIER 6"),IF(J567&gt;Dashboard!$H$30,IF(J567&lt;=Dashboard!$I$30,"TIER 5","TIER 6"),IF(J567&gt;Dashboard!$H$31,IF(J567&lt;=Dashboard!$I$31,"TIER 6","TIER 6"),"TIER 6")))))))</f>
        <v>TIER 3</v>
      </c>
      <c r="L567" s="14">
        <f>$J567*Dashboard!$J$37</f>
        <v>20680.180792743951</v>
      </c>
      <c r="M567" s="14">
        <f>$J567*Dashboard!$J$38</f>
        <v>31433.874804970805</v>
      </c>
      <c r="N567" s="14">
        <f>$J567*Dashboard!$J$39</f>
        <v>124081.08475646371</v>
      </c>
      <c r="O567" s="14">
        <f>$J567*Dashboard!$J$40</f>
        <v>237408.47550070059</v>
      </c>
      <c r="P567" s="14">
        <f>H567*(1+Dashboard!$L$19)^(Dashboard!$K$36-2019)</f>
        <v>32507.041016673444</v>
      </c>
      <c r="Q567" s="14">
        <f>I567*(1+Dashboard!$L$20)^(Dashboard!$K$36-2019)</f>
        <v>381003.56676248828</v>
      </c>
      <c r="R567" s="14">
        <f>J567*(1+Dashboard!$L$18)^(Dashboard!$K$36-2019)</f>
        <v>434701.55702117755</v>
      </c>
      <c r="S567" s="1" t="str">
        <f>IF(R567&gt;Dashboard!$K$26,"Metro",IF(R567&gt;Dashboard!$J$26,IF(R567&lt;=Dashboard!$K$26,"TIER 1","TIER 6"),IF(R567&gt;Dashboard!$J$27,IF(R567&lt;=Dashboard!$K$27,"TIER 2","TIER 6"),IF(R567&gt;Dashboard!$J$28,IF(R567&lt;=Dashboard!$K$28,"TIER 3","TIER 6"),IF(R567&gt;Dashboard!$J$29,IF(R567&lt;=Dashboard!$K$29,"TIER 4","TIER 6"),IF(R567&gt;Dashboard!$J$30,IF(R567&lt;=Dashboard!$K$30,"TIER 5","TIER 6"),IF(R567&gt;Dashboard!$J$31,IF(R567&lt;=Dashboard!$K$31,"TIER 6","TIER 6"),"TIER 6")))))))</f>
        <v>TIER 3</v>
      </c>
      <c r="T567" s="14">
        <f>$R567*Dashboard!$K$37</f>
        <v>43470.155702117758</v>
      </c>
      <c r="U567" s="14">
        <f>$R567*Dashboard!$K$38</f>
        <v>65205.233553176629</v>
      </c>
      <c r="V567" s="14">
        <f>$R567*Dashboard!$K$39</f>
        <v>108675.38925529439</v>
      </c>
      <c r="W567" s="14">
        <f>$R567*Dashboard!$K$40</f>
        <v>217350.77851058877</v>
      </c>
    </row>
    <row r="568" spans="3:23" x14ac:dyDescent="0.55000000000000004">
      <c r="C568" s="1" t="s">
        <v>506</v>
      </c>
      <c r="D568" s="1" t="s">
        <v>508</v>
      </c>
      <c r="E568" s="14">
        <v>197869</v>
      </c>
      <c r="F568" s="14">
        <v>180942</v>
      </c>
      <c r="G568" s="14">
        <v>378811</v>
      </c>
      <c r="H568" s="14">
        <f>E568*(1+Dashboard!$K$19)^(Dashboard!$J$36-2011)</f>
        <v>231835.07005953728</v>
      </c>
      <c r="I568" s="14">
        <f>F568*(1+Dashboard!$K$20)^(Dashboard!$J$36-2011)</f>
        <v>188666.61188384419</v>
      </c>
      <c r="J568" s="14">
        <f>G568*(1+Dashboard!$K$18)^(Dashboard!$J$36-2011)</f>
        <v>410198.03151567868</v>
      </c>
      <c r="K568" s="1" t="str">
        <f>IF(J568&gt;Dashboard!$I$26,"Metro",IF(J568&gt;Dashboard!$H$26,IF(J568&lt;=Dashboard!$I$26,"TIER 1","TIER 6"),IF(J568&gt;Dashboard!$H$27,IF(J568&lt;=Dashboard!$I$27,"TIER 2","TIER 6"),IF(J568&gt;Dashboard!$H$28,IF(J568&lt;=Dashboard!$I$28,"TIER 3","TIER 6"),IF(J568&gt;Dashboard!$H$29,IF(J568&lt;=Dashboard!$I$29,"TIER 4","TIER 6"),IF(J568&gt;Dashboard!$H$30,IF(J568&lt;=Dashboard!$I$30,"TIER 5","TIER 6"),IF(J568&gt;Dashboard!$H$31,IF(J568&lt;=Dashboard!$I$31,"TIER 6","TIER 6"),"TIER 6")))))))</f>
        <v>TIER 3</v>
      </c>
      <c r="L568" s="14">
        <f>$J568*Dashboard!$J$37</f>
        <v>20509.901575783937</v>
      </c>
      <c r="M568" s="14">
        <f>$J568*Dashboard!$J$38</f>
        <v>31175.050395191578</v>
      </c>
      <c r="N568" s="14">
        <f>$J568*Dashboard!$J$39</f>
        <v>123059.40945470359</v>
      </c>
      <c r="O568" s="14">
        <f>$J568*Dashboard!$J$40</f>
        <v>235453.67008999959</v>
      </c>
      <c r="P568" s="14">
        <f>H568*(1+Dashboard!$L$19)^(Dashboard!$K$36-2019)</f>
        <v>255964.6503612622</v>
      </c>
      <c r="Q568" s="14">
        <f>I568*(1+Dashboard!$L$20)^(Dashboard!$K$36-2019)</f>
        <v>193201.6001511605</v>
      </c>
      <c r="R568" s="14">
        <f>J568*(1+Dashboard!$L$18)^(Dashboard!$K$36-2019)</f>
        <v>431122.25365421479</v>
      </c>
      <c r="S568" s="1" t="str">
        <f>IF(R568&gt;Dashboard!$K$26,"Metro",IF(R568&gt;Dashboard!$J$26,IF(R568&lt;=Dashboard!$K$26,"TIER 1","TIER 6"),IF(R568&gt;Dashboard!$J$27,IF(R568&lt;=Dashboard!$K$27,"TIER 2","TIER 6"),IF(R568&gt;Dashboard!$J$28,IF(R568&lt;=Dashboard!$K$28,"TIER 3","TIER 6"),IF(R568&gt;Dashboard!$J$29,IF(R568&lt;=Dashboard!$K$29,"TIER 4","TIER 6"),IF(R568&gt;Dashboard!$J$30,IF(R568&lt;=Dashboard!$K$30,"TIER 5","TIER 6"),IF(R568&gt;Dashboard!$J$31,IF(R568&lt;=Dashboard!$K$31,"TIER 6","TIER 6"),"TIER 6")))))))</f>
        <v>TIER 3</v>
      </c>
      <c r="T568" s="14">
        <f>$R568*Dashboard!$K$37</f>
        <v>43112.22536542148</v>
      </c>
      <c r="U568" s="14">
        <f>$R568*Dashboard!$K$38</f>
        <v>64668.338048132216</v>
      </c>
      <c r="V568" s="14">
        <f>$R568*Dashboard!$K$39</f>
        <v>107780.5634135537</v>
      </c>
      <c r="W568" s="14">
        <f>$R568*Dashboard!$K$40</f>
        <v>215561.12682710739</v>
      </c>
    </row>
    <row r="569" spans="3:23" x14ac:dyDescent="0.55000000000000004">
      <c r="C569" s="1" t="s">
        <v>606</v>
      </c>
      <c r="D569" s="1" t="s">
        <v>607</v>
      </c>
      <c r="E569" s="14">
        <v>40499</v>
      </c>
      <c r="F569" s="14">
        <v>337731</v>
      </c>
      <c r="G569" s="14">
        <v>378230</v>
      </c>
      <c r="H569" s="14">
        <f>E569*(1+Dashboard!$K$19)^(Dashboard!$J$36-2011)</f>
        <v>47451.033271210748</v>
      </c>
      <c r="I569" s="14">
        <f>F569*(1+Dashboard!$K$20)^(Dashboard!$J$36-2011)</f>
        <v>352149.10578054062</v>
      </c>
      <c r="J569" s="14">
        <f>G569*(1+Dashboard!$K$18)^(Dashboard!$J$36-2011)</f>
        <v>409568.89176970877</v>
      </c>
      <c r="K569" s="1" t="str">
        <f>IF(J569&gt;Dashboard!$I$26,"Metro",IF(J569&gt;Dashboard!$H$26,IF(J569&lt;=Dashboard!$I$26,"TIER 1","TIER 6"),IF(J569&gt;Dashboard!$H$27,IF(J569&lt;=Dashboard!$I$27,"TIER 2","TIER 6"),IF(J569&gt;Dashboard!$H$28,IF(J569&lt;=Dashboard!$I$28,"TIER 3","TIER 6"),IF(J569&gt;Dashboard!$H$29,IF(J569&lt;=Dashboard!$I$29,"TIER 4","TIER 6"),IF(J569&gt;Dashboard!$H$30,IF(J569&lt;=Dashboard!$I$30,"TIER 5","TIER 6"),IF(J569&gt;Dashboard!$H$31,IF(J569&lt;=Dashboard!$I$31,"TIER 6","TIER 6"),"TIER 6")))))))</f>
        <v>TIER 3</v>
      </c>
      <c r="L569" s="14">
        <f>$J569*Dashboard!$J$37</f>
        <v>20478.444588485439</v>
      </c>
      <c r="M569" s="14">
        <f>$J569*Dashboard!$J$38</f>
        <v>31127.235774497865</v>
      </c>
      <c r="N569" s="14">
        <f>$J569*Dashboard!$J$39</f>
        <v>122870.66753091263</v>
      </c>
      <c r="O569" s="14">
        <f>$J569*Dashboard!$J$40</f>
        <v>235092.54387581287</v>
      </c>
      <c r="P569" s="14">
        <f>H569*(1+Dashboard!$L$19)^(Dashboard!$K$36-2019)</f>
        <v>52389.774926748287</v>
      </c>
      <c r="Q569" s="14">
        <f>I569*(1+Dashboard!$L$20)^(Dashboard!$K$36-2019)</f>
        <v>360613.73048077058</v>
      </c>
      <c r="R569" s="14">
        <f>J569*(1+Dashboard!$L$18)^(Dashboard!$K$36-2019)</f>
        <v>430461.02145828307</v>
      </c>
      <c r="S569" s="1" t="str">
        <f>IF(R569&gt;Dashboard!$K$26,"Metro",IF(R569&gt;Dashboard!$J$26,IF(R569&lt;=Dashboard!$K$26,"TIER 1","TIER 6"),IF(R569&gt;Dashboard!$J$27,IF(R569&lt;=Dashboard!$K$27,"TIER 2","TIER 6"),IF(R569&gt;Dashboard!$J$28,IF(R569&lt;=Dashboard!$K$28,"TIER 3","TIER 6"),IF(R569&gt;Dashboard!$J$29,IF(R569&lt;=Dashboard!$K$29,"TIER 4","TIER 6"),IF(R569&gt;Dashboard!$J$30,IF(R569&lt;=Dashboard!$K$30,"TIER 5","TIER 6"),IF(R569&gt;Dashboard!$J$31,IF(R569&lt;=Dashboard!$K$31,"TIER 6","TIER 6"),"TIER 6")))))))</f>
        <v>TIER 3</v>
      </c>
      <c r="T569" s="14">
        <f>$R569*Dashboard!$K$37</f>
        <v>43046.102145828307</v>
      </c>
      <c r="U569" s="14">
        <f>$R569*Dashboard!$K$38</f>
        <v>64569.15321874246</v>
      </c>
      <c r="V569" s="14">
        <f>$R569*Dashboard!$K$39</f>
        <v>107615.25536457077</v>
      </c>
      <c r="W569" s="14">
        <f>$R569*Dashboard!$K$40</f>
        <v>215230.51072914153</v>
      </c>
    </row>
    <row r="570" spans="3:23" x14ac:dyDescent="0.55000000000000004">
      <c r="C570" s="1" t="s">
        <v>333</v>
      </c>
      <c r="D570" s="1" t="s">
        <v>334</v>
      </c>
      <c r="E570" s="14">
        <v>160595</v>
      </c>
      <c r="F570" s="14">
        <v>183114</v>
      </c>
      <c r="G570" s="14">
        <v>343709</v>
      </c>
      <c r="H570" s="14">
        <f>E570*(1+Dashboard!$K$19)^(Dashboard!$J$36-2011)</f>
        <v>188162.63829205884</v>
      </c>
      <c r="I570" s="14">
        <f>F570*(1+Dashboard!$K$20)^(Dashboard!$J$36-2011)</f>
        <v>190931.33693945158</v>
      </c>
      <c r="J570" s="14">
        <f>G570*(1+Dashboard!$K$18)^(Dashboard!$J$36-2011)</f>
        <v>372187.59543472185</v>
      </c>
      <c r="K570" s="1" t="str">
        <f>IF(J570&gt;Dashboard!$I$26,"Metro",IF(J570&gt;Dashboard!$H$26,IF(J570&lt;=Dashboard!$I$26,"TIER 1","TIER 6"),IF(J570&gt;Dashboard!$H$27,IF(J570&lt;=Dashboard!$I$27,"TIER 2","TIER 6"),IF(J570&gt;Dashboard!$H$28,IF(J570&lt;=Dashboard!$I$28,"TIER 3","TIER 6"),IF(J570&gt;Dashboard!$H$29,IF(J570&lt;=Dashboard!$I$29,"TIER 4","TIER 6"),IF(J570&gt;Dashboard!$H$30,IF(J570&lt;=Dashboard!$I$30,"TIER 5","TIER 6"),IF(J570&gt;Dashboard!$H$31,IF(J570&lt;=Dashboard!$I$31,"TIER 6","TIER 6"),"TIER 6")))))))</f>
        <v>TIER 3</v>
      </c>
      <c r="L570" s="14">
        <f>$J570*Dashboard!$J$37</f>
        <v>18609.379771736094</v>
      </c>
      <c r="M570" s="14">
        <f>$J570*Dashboard!$J$38</f>
        <v>28286.257253038861</v>
      </c>
      <c r="N570" s="14">
        <f>$J570*Dashboard!$J$39</f>
        <v>111656.27863041655</v>
      </c>
      <c r="O570" s="14">
        <f>$J570*Dashboard!$J$40</f>
        <v>213635.67977953036</v>
      </c>
      <c r="P570" s="14">
        <f>H570*(1+Dashboard!$L$19)^(Dashboard!$K$36-2019)</f>
        <v>207746.75681772741</v>
      </c>
      <c r="Q570" s="14">
        <f>I570*(1+Dashboard!$L$20)^(Dashboard!$K$36-2019)</f>
        <v>195520.7625099734</v>
      </c>
      <c r="R570" s="14">
        <f>J570*(1+Dashboard!$L$18)^(Dashboard!$K$36-2019)</f>
        <v>391172.90332444553</v>
      </c>
      <c r="S570" s="1" t="str">
        <f>IF(R570&gt;Dashboard!$K$26,"Metro",IF(R570&gt;Dashboard!$J$26,IF(R570&lt;=Dashboard!$K$26,"TIER 1","TIER 6"),IF(R570&gt;Dashboard!$J$27,IF(R570&lt;=Dashboard!$K$27,"TIER 2","TIER 6"),IF(R570&gt;Dashboard!$J$28,IF(R570&lt;=Dashboard!$K$28,"TIER 3","TIER 6"),IF(R570&gt;Dashboard!$J$29,IF(R570&lt;=Dashboard!$K$29,"TIER 4","TIER 6"),IF(R570&gt;Dashboard!$J$30,IF(R570&lt;=Dashboard!$K$30,"TIER 5","TIER 6"),IF(R570&gt;Dashboard!$J$31,IF(R570&lt;=Dashboard!$K$31,"TIER 6","TIER 6"),"TIER 6")))))))</f>
        <v>TIER 3</v>
      </c>
      <c r="T570" s="14">
        <f>$R570*Dashboard!$K$37</f>
        <v>39117.290332444558</v>
      </c>
      <c r="U570" s="14">
        <f>$R570*Dashboard!$K$38</f>
        <v>58675.935498666826</v>
      </c>
      <c r="V570" s="14">
        <f>$R570*Dashboard!$K$39</f>
        <v>97793.225831111384</v>
      </c>
      <c r="W570" s="14">
        <f>$R570*Dashboard!$K$40</f>
        <v>195586.45166222277</v>
      </c>
    </row>
    <row r="571" spans="3:23" x14ac:dyDescent="0.55000000000000004">
      <c r="C571" s="1" t="s">
        <v>643</v>
      </c>
      <c r="D571" s="1" t="s">
        <v>654</v>
      </c>
      <c r="E571" s="14">
        <v>24305</v>
      </c>
      <c r="F571" s="14">
        <v>305781</v>
      </c>
      <c r="G571" s="14">
        <v>330086</v>
      </c>
      <c r="H571" s="14">
        <f>E571*(1+Dashboard!$K$19)^(Dashboard!$J$36-2011)</f>
        <v>28477.181255260064</v>
      </c>
      <c r="I571" s="14">
        <f>F571*(1+Dashboard!$K$20)^(Dashboard!$J$36-2011)</f>
        <v>318835.12533548736</v>
      </c>
      <c r="J571" s="14">
        <f>G571*(1+Dashboard!$K$18)^(Dashboard!$J$36-2011)</f>
        <v>357435.8385339505</v>
      </c>
      <c r="K571" s="1" t="str">
        <f>IF(J571&gt;Dashboard!$I$26,"Metro",IF(J571&gt;Dashboard!$H$26,IF(J571&lt;=Dashboard!$I$26,"TIER 1","TIER 6"),IF(J571&gt;Dashboard!$H$27,IF(J571&lt;=Dashboard!$I$27,"TIER 2","TIER 6"),IF(J571&gt;Dashboard!$H$28,IF(J571&lt;=Dashboard!$I$28,"TIER 3","TIER 6"),IF(J571&gt;Dashboard!$H$29,IF(J571&lt;=Dashboard!$I$29,"TIER 4","TIER 6"),IF(J571&gt;Dashboard!$H$30,IF(J571&lt;=Dashboard!$I$30,"TIER 5","TIER 6"),IF(J571&gt;Dashboard!$H$31,IF(J571&lt;=Dashboard!$I$31,"TIER 6","TIER 6"),"TIER 6")))))))</f>
        <v>TIER 3</v>
      </c>
      <c r="L571" s="14">
        <f>$J571*Dashboard!$J$37</f>
        <v>17871.791926697526</v>
      </c>
      <c r="M571" s="14">
        <f>$J571*Dashboard!$J$38</f>
        <v>27165.123728580238</v>
      </c>
      <c r="N571" s="14">
        <f>$J571*Dashboard!$J$39</f>
        <v>107230.75156018515</v>
      </c>
      <c r="O571" s="14">
        <f>$J571*Dashboard!$J$40</f>
        <v>205168.17131848761</v>
      </c>
      <c r="P571" s="14">
        <f>H571*(1+Dashboard!$L$19)^(Dashboard!$K$36-2019)</f>
        <v>31441.109153179517</v>
      </c>
      <c r="Q571" s="14">
        <f>I571*(1+Dashboard!$L$20)^(Dashboard!$K$36-2019)</f>
        <v>326498.9803131501</v>
      </c>
      <c r="R571" s="14">
        <f>J571*(1+Dashboard!$L$18)^(Dashboard!$K$36-2019)</f>
        <v>375668.65856510279</v>
      </c>
      <c r="S571" s="1" t="str">
        <f>IF(R571&gt;Dashboard!$K$26,"Metro",IF(R571&gt;Dashboard!$J$26,IF(R571&lt;=Dashboard!$K$26,"TIER 1","TIER 6"),IF(R571&gt;Dashboard!$J$27,IF(R571&lt;=Dashboard!$K$27,"TIER 2","TIER 6"),IF(R571&gt;Dashboard!$J$28,IF(R571&lt;=Dashboard!$K$28,"TIER 3","TIER 6"),IF(R571&gt;Dashboard!$J$29,IF(R571&lt;=Dashboard!$K$29,"TIER 4","TIER 6"),IF(R571&gt;Dashboard!$J$30,IF(R571&lt;=Dashboard!$K$30,"TIER 5","TIER 6"),IF(R571&gt;Dashboard!$J$31,IF(R571&lt;=Dashboard!$K$31,"TIER 6","TIER 6"),"TIER 6")))))))</f>
        <v>TIER 3</v>
      </c>
      <c r="T571" s="14">
        <f>$R571*Dashboard!$K$37</f>
        <v>37566.865856510281</v>
      </c>
      <c r="U571" s="14">
        <f>$R571*Dashboard!$K$38</f>
        <v>56350.298784765415</v>
      </c>
      <c r="V571" s="14">
        <f>$R571*Dashboard!$K$39</f>
        <v>93917.164641275696</v>
      </c>
      <c r="W571" s="14">
        <f>$R571*Dashboard!$K$40</f>
        <v>187834.32928255139</v>
      </c>
    </row>
    <row r="572" spans="3:23" x14ac:dyDescent="0.55000000000000004">
      <c r="C572" s="1" t="s">
        <v>376</v>
      </c>
      <c r="D572" s="1" t="s">
        <v>393</v>
      </c>
      <c r="E572" s="14">
        <v>53615</v>
      </c>
      <c r="F572" s="14">
        <v>265283</v>
      </c>
      <c r="G572" s="14">
        <v>318898</v>
      </c>
      <c r="H572" s="14">
        <f>E572*(1+Dashboard!$K$19)^(Dashboard!$J$36-2011)</f>
        <v>62818.517712436464</v>
      </c>
      <c r="I572" s="14">
        <f>F572*(1+Dashboard!$K$20)^(Dashboard!$J$36-2011)</f>
        <v>276608.22142112855</v>
      </c>
      <c r="J572" s="14">
        <f>G572*(1+Dashboard!$K$18)^(Dashboard!$J$36-2011)</f>
        <v>345320.83771138353</v>
      </c>
      <c r="K572" s="1" t="str">
        <f>IF(J572&gt;Dashboard!$I$26,"Metro",IF(J572&gt;Dashboard!$H$26,IF(J572&lt;=Dashboard!$I$26,"TIER 1","TIER 6"),IF(J572&gt;Dashboard!$H$27,IF(J572&lt;=Dashboard!$I$27,"TIER 2","TIER 6"),IF(J572&gt;Dashboard!$H$28,IF(J572&lt;=Dashboard!$I$28,"TIER 3","TIER 6"),IF(J572&gt;Dashboard!$H$29,IF(J572&lt;=Dashboard!$I$29,"TIER 4","TIER 6"),IF(J572&gt;Dashboard!$H$30,IF(J572&lt;=Dashboard!$I$30,"TIER 5","TIER 6"),IF(J572&gt;Dashboard!$H$31,IF(J572&lt;=Dashboard!$I$31,"TIER 6","TIER 6"),"TIER 6")))))))</f>
        <v>TIER 3</v>
      </c>
      <c r="L572" s="14">
        <f>$J572*Dashboard!$J$37</f>
        <v>17266.041885569179</v>
      </c>
      <c r="M572" s="14">
        <f>$J572*Dashboard!$J$38</f>
        <v>26244.383666065147</v>
      </c>
      <c r="N572" s="14">
        <f>$J572*Dashboard!$J$39</f>
        <v>103596.25131341505</v>
      </c>
      <c r="O572" s="14">
        <f>$J572*Dashboard!$J$40</f>
        <v>198214.16084633418</v>
      </c>
      <c r="P572" s="14">
        <f>H572*(1+Dashboard!$L$19)^(Dashboard!$K$36-2019)</f>
        <v>69356.719491780284</v>
      </c>
      <c r="Q572" s="14">
        <f>I572*(1+Dashboard!$L$20)^(Dashboard!$K$36-2019)</f>
        <v>283257.06631351658</v>
      </c>
      <c r="R572" s="14">
        <f>J572*(1+Dashboard!$L$18)^(Dashboard!$K$36-2019)</f>
        <v>362935.67094361514</v>
      </c>
      <c r="S572" s="1" t="str">
        <f>IF(R572&gt;Dashboard!$K$26,"Metro",IF(R572&gt;Dashboard!$J$26,IF(R572&lt;=Dashboard!$K$26,"TIER 1","TIER 6"),IF(R572&gt;Dashboard!$J$27,IF(R572&lt;=Dashboard!$K$27,"TIER 2","TIER 6"),IF(R572&gt;Dashboard!$J$28,IF(R572&lt;=Dashboard!$K$28,"TIER 3","TIER 6"),IF(R572&gt;Dashboard!$J$29,IF(R572&lt;=Dashboard!$K$29,"TIER 4","TIER 6"),IF(R572&gt;Dashboard!$J$30,IF(R572&lt;=Dashboard!$K$30,"TIER 5","TIER 6"),IF(R572&gt;Dashboard!$J$31,IF(R572&lt;=Dashboard!$K$31,"TIER 6","TIER 6"),"TIER 6")))))))</f>
        <v>TIER 3</v>
      </c>
      <c r="T572" s="14">
        <f>$R572*Dashboard!$K$37</f>
        <v>36293.567094361519</v>
      </c>
      <c r="U572" s="14">
        <f>$R572*Dashboard!$K$38</f>
        <v>54440.350641542267</v>
      </c>
      <c r="V572" s="14">
        <f>$R572*Dashboard!$K$39</f>
        <v>90733.917735903786</v>
      </c>
      <c r="W572" s="14">
        <f>$R572*Dashboard!$K$40</f>
        <v>181467.83547180757</v>
      </c>
    </row>
    <row r="573" spans="3:23" x14ac:dyDescent="0.55000000000000004">
      <c r="C573" s="1" t="s">
        <v>490</v>
      </c>
      <c r="D573" s="1" t="s">
        <v>491</v>
      </c>
      <c r="E573" s="14">
        <v>44192</v>
      </c>
      <c r="F573" s="14">
        <v>273725</v>
      </c>
      <c r="G573" s="14">
        <v>317917</v>
      </c>
      <c r="H573" s="14">
        <f>E573*(1+Dashboard!$K$19)^(Dashboard!$J$36-2011)</f>
        <v>51777.971365252117</v>
      </c>
      <c r="I573" s="14">
        <f>F573*(1+Dashboard!$K$20)^(Dashboard!$J$36-2011)</f>
        <v>285410.6196344975</v>
      </c>
      <c r="J573" s="14">
        <f>G573*(1+Dashboard!$K$18)^(Dashboard!$J$36-2011)</f>
        <v>344258.55528316239</v>
      </c>
      <c r="K573" s="1" t="str">
        <f>IF(J573&gt;Dashboard!$I$26,"Metro",IF(J573&gt;Dashboard!$H$26,IF(J573&lt;=Dashboard!$I$26,"TIER 1","TIER 6"),IF(J573&gt;Dashboard!$H$27,IF(J573&lt;=Dashboard!$I$27,"TIER 2","TIER 6"),IF(J573&gt;Dashboard!$H$28,IF(J573&lt;=Dashboard!$I$28,"TIER 3","TIER 6"),IF(J573&gt;Dashboard!$H$29,IF(J573&lt;=Dashboard!$I$29,"TIER 4","TIER 6"),IF(J573&gt;Dashboard!$H$30,IF(J573&lt;=Dashboard!$I$30,"TIER 5","TIER 6"),IF(J573&gt;Dashboard!$H$31,IF(J573&lt;=Dashboard!$I$31,"TIER 6","TIER 6"),"TIER 6")))))))</f>
        <v>TIER 3</v>
      </c>
      <c r="L573" s="14">
        <f>$J573*Dashboard!$J$37</f>
        <v>17212.927764158121</v>
      </c>
      <c r="M573" s="14">
        <f>$J573*Dashboard!$J$38</f>
        <v>26163.65020152034</v>
      </c>
      <c r="N573" s="14">
        <f>$J573*Dashboard!$J$39</f>
        <v>103277.56658494871</v>
      </c>
      <c r="O573" s="14">
        <f>$J573*Dashboard!$J$40</f>
        <v>197604.41073253524</v>
      </c>
      <c r="P573" s="14">
        <f>H573*(1+Dashboard!$L$19)^(Dashboard!$K$36-2019)</f>
        <v>57167.064213014157</v>
      </c>
      <c r="Q573" s="14">
        <f>I573*(1+Dashboard!$L$20)^(Dashboard!$K$36-2019)</f>
        <v>292271.04818879202</v>
      </c>
      <c r="R573" s="14">
        <f>J573*(1+Dashboard!$L$18)^(Dashboard!$K$36-2019)</f>
        <v>361819.20143551013</v>
      </c>
      <c r="S573" s="1" t="str">
        <f>IF(R573&gt;Dashboard!$K$26,"Metro",IF(R573&gt;Dashboard!$J$26,IF(R573&lt;=Dashboard!$K$26,"TIER 1","TIER 6"),IF(R573&gt;Dashboard!$J$27,IF(R573&lt;=Dashboard!$K$27,"TIER 2","TIER 6"),IF(R573&gt;Dashboard!$J$28,IF(R573&lt;=Dashboard!$K$28,"TIER 3","TIER 6"),IF(R573&gt;Dashboard!$J$29,IF(R573&lt;=Dashboard!$K$29,"TIER 4","TIER 6"),IF(R573&gt;Dashboard!$J$30,IF(R573&lt;=Dashboard!$K$30,"TIER 5","TIER 6"),IF(R573&gt;Dashboard!$J$31,IF(R573&lt;=Dashboard!$K$31,"TIER 6","TIER 6"),"TIER 6")))))))</f>
        <v>TIER 3</v>
      </c>
      <c r="T573" s="14">
        <f>$R573*Dashboard!$K$37</f>
        <v>36181.920143551011</v>
      </c>
      <c r="U573" s="14">
        <f>$R573*Dashboard!$K$38</f>
        <v>54272.880215326521</v>
      </c>
      <c r="V573" s="14">
        <f>$R573*Dashboard!$K$39</f>
        <v>90454.800358877532</v>
      </c>
      <c r="W573" s="14">
        <f>$R573*Dashboard!$K$40</f>
        <v>180909.60071775506</v>
      </c>
    </row>
    <row r="574" spans="3:23" x14ac:dyDescent="0.55000000000000004">
      <c r="C574" s="1" t="s">
        <v>376</v>
      </c>
      <c r="D574" s="1" t="s">
        <v>392</v>
      </c>
      <c r="E574" s="14">
        <v>26996</v>
      </c>
      <c r="F574" s="14">
        <v>287671</v>
      </c>
      <c r="G574" s="14">
        <v>314667</v>
      </c>
      <c r="H574" s="14">
        <f>E574*(1+Dashboard!$K$19)^(Dashboard!$J$36-2011)</f>
        <v>31630.116649537162</v>
      </c>
      <c r="I574" s="14">
        <f>F574*(1+Dashboard!$K$20)^(Dashboard!$J$36-2011)</f>
        <v>299951.98962782184</v>
      </c>
      <c r="J574" s="14">
        <f>G574*(1+Dashboard!$K$18)^(Dashboard!$J$36-2011)</f>
        <v>340739.27098987112</v>
      </c>
      <c r="K574" s="1" t="str">
        <f>IF(J574&gt;Dashboard!$I$26,"Metro",IF(J574&gt;Dashboard!$H$26,IF(J574&lt;=Dashboard!$I$26,"TIER 1","TIER 6"),IF(J574&gt;Dashboard!$H$27,IF(J574&lt;=Dashboard!$I$27,"TIER 2","TIER 6"),IF(J574&gt;Dashboard!$H$28,IF(J574&lt;=Dashboard!$I$28,"TIER 3","TIER 6"),IF(J574&gt;Dashboard!$H$29,IF(J574&lt;=Dashboard!$I$29,"TIER 4","TIER 6"),IF(J574&gt;Dashboard!$H$30,IF(J574&lt;=Dashboard!$I$30,"TIER 5","TIER 6"),IF(J574&gt;Dashboard!$H$31,IF(J574&lt;=Dashboard!$I$31,"TIER 6","TIER 6"),"TIER 6")))))))</f>
        <v>TIER 3</v>
      </c>
      <c r="L574" s="14">
        <f>$J574*Dashboard!$J$37</f>
        <v>17036.963549493557</v>
      </c>
      <c r="M574" s="14">
        <f>$J574*Dashboard!$J$38</f>
        <v>25896.184595230203</v>
      </c>
      <c r="N574" s="14">
        <f>$J574*Dashboard!$J$39</f>
        <v>102221.78129696133</v>
      </c>
      <c r="O574" s="14">
        <f>$J574*Dashboard!$J$40</f>
        <v>195584.34154818606</v>
      </c>
      <c r="P574" s="14">
        <f>H574*(1+Dashboard!$L$19)^(Dashboard!$K$36-2019)</f>
        <v>34922.204595730684</v>
      </c>
      <c r="Q574" s="14">
        <f>I574*(1+Dashboard!$L$20)^(Dashboard!$K$36-2019)</f>
        <v>307161.94977995433</v>
      </c>
      <c r="R574" s="14">
        <f>J574*(1+Dashboard!$L$18)^(Dashboard!$K$36-2019)</f>
        <v>358120.3982741019</v>
      </c>
      <c r="S574" s="1" t="str">
        <f>IF(R574&gt;Dashboard!$K$26,"Metro",IF(R574&gt;Dashboard!$J$26,IF(R574&lt;=Dashboard!$K$26,"TIER 1","TIER 6"),IF(R574&gt;Dashboard!$J$27,IF(R574&lt;=Dashboard!$K$27,"TIER 2","TIER 6"),IF(R574&gt;Dashboard!$J$28,IF(R574&lt;=Dashboard!$K$28,"TIER 3","TIER 6"),IF(R574&gt;Dashboard!$J$29,IF(R574&lt;=Dashboard!$K$29,"TIER 4","TIER 6"),IF(R574&gt;Dashboard!$J$30,IF(R574&lt;=Dashboard!$K$30,"TIER 5","TIER 6"),IF(R574&gt;Dashboard!$J$31,IF(R574&lt;=Dashboard!$K$31,"TIER 6","TIER 6"),"TIER 6")))))))</f>
        <v>TIER 3</v>
      </c>
      <c r="T574" s="14">
        <f>$R574*Dashboard!$K$37</f>
        <v>35812.03982741019</v>
      </c>
      <c r="U574" s="14">
        <f>$R574*Dashboard!$K$38</f>
        <v>53718.059741115285</v>
      </c>
      <c r="V574" s="14">
        <f>$R574*Dashboard!$K$39</f>
        <v>89530.099568525475</v>
      </c>
      <c r="W574" s="14">
        <f>$R574*Dashboard!$K$40</f>
        <v>179060.19913705095</v>
      </c>
    </row>
    <row r="575" spans="3:23" x14ac:dyDescent="0.55000000000000004">
      <c r="C575" s="1" t="s">
        <v>528</v>
      </c>
      <c r="D575" s="1" t="s">
        <v>533</v>
      </c>
      <c r="E575" s="14">
        <v>22390</v>
      </c>
      <c r="F575" s="14">
        <v>290130</v>
      </c>
      <c r="G575" s="14">
        <v>312520</v>
      </c>
      <c r="H575" s="14">
        <f>E575*(1+Dashboard!$K$19)^(Dashboard!$J$36-2011)</f>
        <v>26233.453540640727</v>
      </c>
      <c r="I575" s="14">
        <f>F575*(1+Dashboard!$K$20)^(Dashboard!$J$36-2011)</f>
        <v>302515.96702733316</v>
      </c>
      <c r="J575" s="14">
        <f>G575*(1+Dashboard!$K$18)^(Dashboard!$J$36-2011)</f>
        <v>338414.37764288764</v>
      </c>
      <c r="K575" s="1" t="str">
        <f>IF(J575&gt;Dashboard!$I$26,"Metro",IF(J575&gt;Dashboard!$H$26,IF(J575&lt;=Dashboard!$I$26,"TIER 1","TIER 6"),IF(J575&gt;Dashboard!$H$27,IF(J575&lt;=Dashboard!$I$27,"TIER 2","TIER 6"),IF(J575&gt;Dashboard!$H$28,IF(J575&lt;=Dashboard!$I$28,"TIER 3","TIER 6"),IF(J575&gt;Dashboard!$H$29,IF(J575&lt;=Dashboard!$I$29,"TIER 4","TIER 6"),IF(J575&gt;Dashboard!$H$30,IF(J575&lt;=Dashboard!$I$30,"TIER 5","TIER 6"),IF(J575&gt;Dashboard!$H$31,IF(J575&lt;=Dashboard!$I$31,"TIER 6","TIER 6"),"TIER 6")))))))</f>
        <v>TIER 3</v>
      </c>
      <c r="L575" s="14">
        <f>$J575*Dashboard!$J$37</f>
        <v>16920.718882144381</v>
      </c>
      <c r="M575" s="14">
        <f>$J575*Dashboard!$J$38</f>
        <v>25719.49270085946</v>
      </c>
      <c r="N575" s="14">
        <f>$J575*Dashboard!$J$39</f>
        <v>101524.3132928663</v>
      </c>
      <c r="O575" s="14">
        <f>$J575*Dashboard!$J$40</f>
        <v>194249.85276701752</v>
      </c>
      <c r="P575" s="14">
        <f>H575*(1+Dashboard!$L$19)^(Dashboard!$K$36-2019)</f>
        <v>28963.852455860499</v>
      </c>
      <c r="Q575" s="14">
        <f>I575*(1+Dashboard!$L$20)^(Dashboard!$K$36-2019)</f>
        <v>309787.55762540596</v>
      </c>
      <c r="R575" s="14">
        <f>J575*(1+Dashboard!$L$18)^(Dashboard!$K$36-2019)</f>
        <v>355676.91200101166</v>
      </c>
      <c r="S575" s="1" t="str">
        <f>IF(R575&gt;Dashboard!$K$26,"Metro",IF(R575&gt;Dashboard!$J$26,IF(R575&lt;=Dashboard!$K$26,"TIER 1","TIER 6"),IF(R575&gt;Dashboard!$J$27,IF(R575&lt;=Dashboard!$K$27,"TIER 2","TIER 6"),IF(R575&gt;Dashboard!$J$28,IF(R575&lt;=Dashboard!$K$28,"TIER 3","TIER 6"),IF(R575&gt;Dashboard!$J$29,IF(R575&lt;=Dashboard!$K$29,"TIER 4","TIER 6"),IF(R575&gt;Dashboard!$J$30,IF(R575&lt;=Dashboard!$K$30,"TIER 5","TIER 6"),IF(R575&gt;Dashboard!$J$31,IF(R575&lt;=Dashboard!$K$31,"TIER 6","TIER 6"),"TIER 6")))))))</f>
        <v>TIER 3</v>
      </c>
      <c r="T575" s="14">
        <f>$R575*Dashboard!$K$37</f>
        <v>35567.691200101166</v>
      </c>
      <c r="U575" s="14">
        <f>$R575*Dashboard!$K$38</f>
        <v>53351.536800151749</v>
      </c>
      <c r="V575" s="14">
        <f>$R575*Dashboard!$K$39</f>
        <v>88919.228000252915</v>
      </c>
      <c r="W575" s="14">
        <f>$R575*Dashboard!$K$40</f>
        <v>177838.45600050583</v>
      </c>
    </row>
    <row r="576" spans="3:23" x14ac:dyDescent="0.55000000000000004">
      <c r="C576" s="1" t="s">
        <v>376</v>
      </c>
      <c r="D576" s="1" t="s">
        <v>381</v>
      </c>
      <c r="E576" s="14">
        <v>47039</v>
      </c>
      <c r="F576" s="14">
        <v>250407</v>
      </c>
      <c r="G576" s="14">
        <v>297446</v>
      </c>
      <c r="H576" s="14">
        <f>E576*(1+Dashboard!$K$19)^(Dashboard!$J$36-2011)</f>
        <v>55113.685622965568</v>
      </c>
      <c r="I576" s="14">
        <f>F576*(1+Dashboard!$K$20)^(Dashboard!$J$36-2011)</f>
        <v>261097.14871062423</v>
      </c>
      <c r="J576" s="14">
        <f>G576*(1+Dashboard!$K$18)^(Dashboard!$J$36-2011)</f>
        <v>322091.39566224994</v>
      </c>
      <c r="K576" s="1" t="str">
        <f>IF(J576&gt;Dashboard!$I$26,"Metro",IF(J576&gt;Dashboard!$H$26,IF(J576&lt;=Dashboard!$I$26,"TIER 1","TIER 6"),IF(J576&gt;Dashboard!$H$27,IF(J576&lt;=Dashboard!$I$27,"TIER 2","TIER 6"),IF(J576&gt;Dashboard!$H$28,IF(J576&lt;=Dashboard!$I$28,"TIER 3","TIER 6"),IF(J576&gt;Dashboard!$H$29,IF(J576&lt;=Dashboard!$I$29,"TIER 4","TIER 6"),IF(J576&gt;Dashboard!$H$30,IF(J576&lt;=Dashboard!$I$30,"TIER 5","TIER 6"),IF(J576&gt;Dashboard!$H$31,IF(J576&lt;=Dashboard!$I$31,"TIER 6","TIER 6"),"TIER 6")))))))</f>
        <v>TIER 3</v>
      </c>
      <c r="L576" s="14">
        <f>$J576*Dashboard!$J$37</f>
        <v>16104.569783112498</v>
      </c>
      <c r="M576" s="14">
        <f>$J576*Dashboard!$J$38</f>
        <v>24478.946070330996</v>
      </c>
      <c r="N576" s="14">
        <f>$J576*Dashboard!$J$39</f>
        <v>96627.418698674985</v>
      </c>
      <c r="O576" s="14">
        <f>$J576*Dashboard!$J$40</f>
        <v>184880.46111013149</v>
      </c>
      <c r="P576" s="14">
        <f>H576*(1+Dashboard!$L$19)^(Dashboard!$K$36-2019)</f>
        <v>60849.962289916119</v>
      </c>
      <c r="Q576" s="14">
        <f>I576*(1+Dashboard!$L$20)^(Dashboard!$K$36-2019)</f>
        <v>267373.15321512776</v>
      </c>
      <c r="R576" s="14">
        <f>J576*(1+Dashboard!$L$18)^(Dashboard!$K$36-2019)</f>
        <v>338521.29389176023</v>
      </c>
      <c r="S576" s="1" t="str">
        <f>IF(R576&gt;Dashboard!$K$26,"Metro",IF(R576&gt;Dashboard!$J$26,IF(R576&lt;=Dashboard!$K$26,"TIER 1","TIER 6"),IF(R576&gt;Dashboard!$J$27,IF(R576&lt;=Dashboard!$K$27,"TIER 2","TIER 6"),IF(R576&gt;Dashboard!$J$28,IF(R576&lt;=Dashboard!$K$28,"TIER 3","TIER 6"),IF(R576&gt;Dashboard!$J$29,IF(R576&lt;=Dashboard!$K$29,"TIER 4","TIER 6"),IF(R576&gt;Dashboard!$J$30,IF(R576&lt;=Dashboard!$K$30,"TIER 5","TIER 6"),IF(R576&gt;Dashboard!$J$31,IF(R576&lt;=Dashboard!$K$31,"TIER 6","TIER 6"),"TIER 6")))))))</f>
        <v>TIER 3</v>
      </c>
      <c r="T576" s="14">
        <f>$R576*Dashboard!$K$37</f>
        <v>33852.129389176022</v>
      </c>
      <c r="U576" s="14">
        <f>$R576*Dashboard!$K$38</f>
        <v>50778.194083764036</v>
      </c>
      <c r="V576" s="14">
        <f>$R576*Dashboard!$K$39</f>
        <v>84630.323472940057</v>
      </c>
      <c r="W576" s="14">
        <f>$R576*Dashboard!$K$40</f>
        <v>169260.64694588011</v>
      </c>
    </row>
    <row r="577" spans="3:23" x14ac:dyDescent="0.55000000000000004">
      <c r="C577" s="1" t="s">
        <v>376</v>
      </c>
      <c r="D577" s="1" t="s">
        <v>391</v>
      </c>
      <c r="E577" s="14">
        <v>11811</v>
      </c>
      <c r="F577" s="14">
        <v>271902</v>
      </c>
      <c r="G577" s="14">
        <v>283713</v>
      </c>
      <c r="H577" s="14">
        <f>E577*(1+Dashboard!$K$19)^(Dashboard!$J$36-2011)</f>
        <v>13838.468949017759</v>
      </c>
      <c r="I577" s="14">
        <f>F577*(1+Dashboard!$K$20)^(Dashboard!$J$36-2011)</f>
        <v>283509.79377060605</v>
      </c>
      <c r="J577" s="14">
        <f>G577*(1+Dashboard!$K$18)^(Dashboard!$J$36-2011)</f>
        <v>307220.52452385955</v>
      </c>
      <c r="K577" s="1" t="str">
        <f>IF(J577&gt;Dashboard!$I$26,"Metro",IF(J577&gt;Dashboard!$H$26,IF(J577&lt;=Dashboard!$I$26,"TIER 1","TIER 6"),IF(J577&gt;Dashboard!$H$27,IF(J577&lt;=Dashboard!$I$27,"TIER 2","TIER 6"),IF(J577&gt;Dashboard!$H$28,IF(J577&lt;=Dashboard!$I$28,"TIER 3","TIER 6"),IF(J577&gt;Dashboard!$H$29,IF(J577&lt;=Dashboard!$I$29,"TIER 4","TIER 6"),IF(J577&gt;Dashboard!$H$30,IF(J577&lt;=Dashboard!$I$30,"TIER 5","TIER 6"),IF(J577&gt;Dashboard!$H$31,IF(J577&lt;=Dashboard!$I$31,"TIER 6","TIER 6"),"TIER 6")))))))</f>
        <v>TIER 3</v>
      </c>
      <c r="L577" s="14">
        <f>$J577*Dashboard!$J$37</f>
        <v>15361.026226192978</v>
      </c>
      <c r="M577" s="14">
        <f>$J577*Dashboard!$J$38</f>
        <v>23348.759863813324</v>
      </c>
      <c r="N577" s="14">
        <f>$J577*Dashboard!$J$39</f>
        <v>92166.157357157863</v>
      </c>
      <c r="O577" s="14">
        <f>$J577*Dashboard!$J$40</f>
        <v>176344.58107669541</v>
      </c>
      <c r="P577" s="14">
        <f>H577*(1+Dashboard!$L$19)^(Dashboard!$K$36-2019)</f>
        <v>15278.787912289787</v>
      </c>
      <c r="Q577" s="14">
        <f>I577*(1+Dashboard!$L$20)^(Dashboard!$K$36-2019)</f>
        <v>290324.5320837663</v>
      </c>
      <c r="R577" s="14">
        <f>J577*(1+Dashboard!$L$18)^(Dashboard!$K$36-2019)</f>
        <v>322891.85887156986</v>
      </c>
      <c r="S577" s="1" t="str">
        <f>IF(R577&gt;Dashboard!$K$26,"Metro",IF(R577&gt;Dashboard!$J$26,IF(R577&lt;=Dashboard!$K$26,"TIER 1","TIER 6"),IF(R577&gt;Dashboard!$J$27,IF(R577&lt;=Dashboard!$K$27,"TIER 2","TIER 6"),IF(R577&gt;Dashboard!$J$28,IF(R577&lt;=Dashboard!$K$28,"TIER 3","TIER 6"),IF(R577&gt;Dashboard!$J$29,IF(R577&lt;=Dashboard!$K$29,"TIER 4","TIER 6"),IF(R577&gt;Dashboard!$J$30,IF(R577&lt;=Dashboard!$K$30,"TIER 5","TIER 6"),IF(R577&gt;Dashboard!$J$31,IF(R577&lt;=Dashboard!$K$31,"TIER 6","TIER 6"),"TIER 6")))))))</f>
        <v>TIER 3</v>
      </c>
      <c r="T577" s="14">
        <f>$R577*Dashboard!$K$37</f>
        <v>32289.185887156986</v>
      </c>
      <c r="U577" s="14">
        <f>$R577*Dashboard!$K$38</f>
        <v>48433.778830735479</v>
      </c>
      <c r="V577" s="14">
        <f>$R577*Dashboard!$K$39</f>
        <v>80722.964717892464</v>
      </c>
      <c r="W577" s="14">
        <f>$R577*Dashboard!$K$40</f>
        <v>161445.92943578493</v>
      </c>
    </row>
    <row r="578" spans="3:23" x14ac:dyDescent="0.55000000000000004">
      <c r="C578" s="1" t="s">
        <v>583</v>
      </c>
      <c r="D578" s="1" t="s">
        <v>584</v>
      </c>
      <c r="E578" s="14">
        <v>122487</v>
      </c>
      <c r="F578" s="14">
        <v>161096</v>
      </c>
      <c r="G578" s="14">
        <v>283583</v>
      </c>
      <c r="H578" s="14">
        <f>E578*(1+Dashboard!$K$19)^(Dashboard!$J$36-2011)</f>
        <v>143513.0426008245</v>
      </c>
      <c r="I578" s="14">
        <f>F578*(1+Dashboard!$K$20)^(Dashboard!$J$36-2011)</f>
        <v>167973.36443744274</v>
      </c>
      <c r="J578" s="14">
        <f>G578*(1+Dashboard!$K$18)^(Dashboard!$J$36-2011)</f>
        <v>307079.7531521279</v>
      </c>
      <c r="K578" s="1" t="str">
        <f>IF(J578&gt;Dashboard!$I$26,"Metro",IF(J578&gt;Dashboard!$H$26,IF(J578&lt;=Dashboard!$I$26,"TIER 1","TIER 6"),IF(J578&gt;Dashboard!$H$27,IF(J578&lt;=Dashboard!$I$27,"TIER 2","TIER 6"),IF(J578&gt;Dashboard!$H$28,IF(J578&lt;=Dashboard!$I$28,"TIER 3","TIER 6"),IF(J578&gt;Dashboard!$H$29,IF(J578&lt;=Dashboard!$I$29,"TIER 4","TIER 6"),IF(J578&gt;Dashboard!$H$30,IF(J578&lt;=Dashboard!$I$30,"TIER 5","TIER 6"),IF(J578&gt;Dashboard!$H$31,IF(J578&lt;=Dashboard!$I$31,"TIER 6","TIER 6"),"TIER 6")))))))</f>
        <v>TIER 3</v>
      </c>
      <c r="L578" s="14">
        <f>$J578*Dashboard!$J$37</f>
        <v>15353.987657606396</v>
      </c>
      <c r="M578" s="14">
        <f>$J578*Dashboard!$J$38</f>
        <v>23338.061239561721</v>
      </c>
      <c r="N578" s="14">
        <f>$J578*Dashboard!$J$39</f>
        <v>92123.925945638373</v>
      </c>
      <c r="O578" s="14">
        <f>$J578*Dashboard!$J$40</f>
        <v>176263.77830932144</v>
      </c>
      <c r="P578" s="14">
        <f>H578*(1+Dashboard!$L$19)^(Dashboard!$K$36-2019)</f>
        <v>158449.99534439412</v>
      </c>
      <c r="Q578" s="14">
        <f>I578*(1+Dashboard!$L$20)^(Dashboard!$K$36-2019)</f>
        <v>172010.94813780853</v>
      </c>
      <c r="R578" s="14">
        <f>J578*(1+Dashboard!$L$18)^(Dashboard!$K$36-2019)</f>
        <v>322743.90674511355</v>
      </c>
      <c r="S578" s="1" t="str">
        <f>IF(R578&gt;Dashboard!$K$26,"Metro",IF(R578&gt;Dashboard!$J$26,IF(R578&lt;=Dashboard!$K$26,"TIER 1","TIER 6"),IF(R578&gt;Dashboard!$J$27,IF(R578&lt;=Dashboard!$K$27,"TIER 2","TIER 6"),IF(R578&gt;Dashboard!$J$28,IF(R578&lt;=Dashboard!$K$28,"TIER 3","TIER 6"),IF(R578&gt;Dashboard!$J$29,IF(R578&lt;=Dashboard!$K$29,"TIER 4","TIER 6"),IF(R578&gt;Dashboard!$J$30,IF(R578&lt;=Dashboard!$K$30,"TIER 5","TIER 6"),IF(R578&gt;Dashboard!$J$31,IF(R578&lt;=Dashboard!$K$31,"TIER 6","TIER 6"),"TIER 6")))))))</f>
        <v>TIER 3</v>
      </c>
      <c r="T578" s="14">
        <f>$R578*Dashboard!$K$37</f>
        <v>32274.390674511356</v>
      </c>
      <c r="U578" s="14">
        <f>$R578*Dashboard!$K$38</f>
        <v>48411.586011767031</v>
      </c>
      <c r="V578" s="14">
        <f>$R578*Dashboard!$K$39</f>
        <v>80685.976686278387</v>
      </c>
      <c r="W578" s="14">
        <f>$R578*Dashboard!$K$40</f>
        <v>161371.95337255677</v>
      </c>
    </row>
    <row r="579" spans="3:23" x14ac:dyDescent="0.55000000000000004">
      <c r="C579" s="1" t="s">
        <v>480</v>
      </c>
      <c r="D579" s="1" t="s">
        <v>483</v>
      </c>
      <c r="E579" s="14">
        <v>18357</v>
      </c>
      <c r="F579" s="14">
        <v>255786</v>
      </c>
      <c r="G579" s="14">
        <v>274143</v>
      </c>
      <c r="H579" s="14">
        <f>E579*(1+Dashboard!$K$19)^(Dashboard!$J$36-2011)</f>
        <v>21508.151257058587</v>
      </c>
      <c r="I579" s="14">
        <f>F579*(1+Dashboard!$K$20)^(Dashboard!$J$36-2011)</f>
        <v>266705.78410386184</v>
      </c>
      <c r="J579" s="14">
        <f>G579*(1+Dashboard!$K$18)^(Dashboard!$J$36-2011)</f>
        <v>296857.58585099882</v>
      </c>
      <c r="K579" s="1" t="str">
        <f>IF(J579&gt;Dashboard!$I$26,"Metro",IF(J579&gt;Dashboard!$H$26,IF(J579&lt;=Dashboard!$I$26,"TIER 1","TIER 6"),IF(J579&gt;Dashboard!$H$27,IF(J579&lt;=Dashboard!$I$27,"TIER 2","TIER 6"),IF(J579&gt;Dashboard!$H$28,IF(J579&lt;=Dashboard!$I$28,"TIER 3","TIER 6"),IF(J579&gt;Dashboard!$H$29,IF(J579&lt;=Dashboard!$I$29,"TIER 4","TIER 6"),IF(J579&gt;Dashboard!$H$30,IF(J579&lt;=Dashboard!$I$30,"TIER 5","TIER 6"),IF(J579&gt;Dashboard!$H$31,IF(J579&lt;=Dashboard!$I$31,"TIER 6","TIER 6"),"TIER 6")))))))</f>
        <v>TIER 3</v>
      </c>
      <c r="L579" s="14">
        <f>$J579*Dashboard!$J$37</f>
        <v>14842.879292549942</v>
      </c>
      <c r="M579" s="14">
        <f>$J579*Dashboard!$J$38</f>
        <v>22561.17652467591</v>
      </c>
      <c r="N579" s="14">
        <f>$J579*Dashboard!$J$39</f>
        <v>89057.275755299648</v>
      </c>
      <c r="O579" s="14">
        <f>$J579*Dashboard!$J$40</f>
        <v>170396.25427847335</v>
      </c>
      <c r="P579" s="14">
        <f>H579*(1+Dashboard!$L$19)^(Dashboard!$K$36-2019)</f>
        <v>23746.736915240333</v>
      </c>
      <c r="Q579" s="14">
        <f>I579*(1+Dashboard!$L$20)^(Dashboard!$K$36-2019)</f>
        <v>273116.60364240885</v>
      </c>
      <c r="R579" s="14">
        <f>J579*(1+Dashboard!$L$18)^(Dashboard!$K$36-2019)</f>
        <v>312000.30617782328</v>
      </c>
      <c r="S579" s="1" t="str">
        <f>IF(R579&gt;Dashboard!$K$26,"Metro",IF(R579&gt;Dashboard!$J$26,IF(R579&lt;=Dashboard!$K$26,"TIER 1","TIER 6"),IF(R579&gt;Dashboard!$J$27,IF(R579&lt;=Dashboard!$K$27,"TIER 2","TIER 6"),IF(R579&gt;Dashboard!$J$28,IF(R579&lt;=Dashboard!$K$28,"TIER 3","TIER 6"),IF(R579&gt;Dashboard!$J$29,IF(R579&lt;=Dashboard!$K$29,"TIER 4","TIER 6"),IF(R579&gt;Dashboard!$J$30,IF(R579&lt;=Dashboard!$K$30,"TIER 5","TIER 6"),IF(R579&gt;Dashboard!$J$31,IF(R579&lt;=Dashboard!$K$31,"TIER 6","TIER 6"),"TIER 6")))))))</f>
        <v>TIER 3</v>
      </c>
      <c r="T579" s="14">
        <f>$R579*Dashboard!$K$37</f>
        <v>31200.03061778233</v>
      </c>
      <c r="U579" s="14">
        <f>$R579*Dashboard!$K$38</f>
        <v>46800.045926673491</v>
      </c>
      <c r="V579" s="14">
        <f>$R579*Dashboard!$K$39</f>
        <v>78000.07654445582</v>
      </c>
      <c r="W579" s="14">
        <f>$R579*Dashboard!$K$40</f>
        <v>156000.15308891164</v>
      </c>
    </row>
    <row r="580" spans="3:23" x14ac:dyDescent="0.55000000000000004">
      <c r="C580" s="1" t="s">
        <v>506</v>
      </c>
      <c r="D580" s="1" t="s">
        <v>510</v>
      </c>
      <c r="E580" s="14">
        <v>121088</v>
      </c>
      <c r="F580" s="14">
        <v>146900</v>
      </c>
      <c r="G580" s="14">
        <v>267988</v>
      </c>
      <c r="H580" s="14">
        <f>E580*(1+Dashboard!$K$19)^(Dashboard!$J$36-2011)</f>
        <v>141873.89112680234</v>
      </c>
      <c r="I580" s="14">
        <f>F580*(1+Dashboard!$K$20)^(Dashboard!$J$36-2011)</f>
        <v>153171.32167068293</v>
      </c>
      <c r="J580" s="14">
        <f>G580*(1+Dashboard!$K$18)^(Dashboard!$J$36-2011)</f>
        <v>290192.60282785795</v>
      </c>
      <c r="K580" s="1" t="str">
        <f>IF(J580&gt;Dashboard!$I$26,"Metro",IF(J580&gt;Dashboard!$H$26,IF(J580&lt;=Dashboard!$I$26,"TIER 1","TIER 6"),IF(J580&gt;Dashboard!$H$27,IF(J580&lt;=Dashboard!$I$27,"TIER 2","TIER 6"),IF(J580&gt;Dashboard!$H$28,IF(J580&lt;=Dashboard!$I$28,"TIER 3","TIER 6"),IF(J580&gt;Dashboard!$H$29,IF(J580&lt;=Dashboard!$I$29,"TIER 4","TIER 6"),IF(J580&gt;Dashboard!$H$30,IF(J580&lt;=Dashboard!$I$30,"TIER 5","TIER 6"),IF(J580&gt;Dashboard!$H$31,IF(J580&lt;=Dashboard!$I$31,"TIER 6","TIER 6"),"TIER 6")))))))</f>
        <v>TIER 3</v>
      </c>
      <c r="L580" s="14">
        <f>$J580*Dashboard!$J$37</f>
        <v>14509.630141392898</v>
      </c>
      <c r="M580" s="14">
        <f>$J580*Dashboard!$J$38</f>
        <v>22054.637814917205</v>
      </c>
      <c r="N580" s="14">
        <f>$J580*Dashboard!$J$39</f>
        <v>87057.780848357375</v>
      </c>
      <c r="O580" s="14">
        <f>$J580*Dashboard!$J$40</f>
        <v>166570.55402319049</v>
      </c>
      <c r="P580" s="14">
        <f>H580*(1+Dashboard!$L$19)^(Dashboard!$K$36-2019)</f>
        <v>156640.23966838929</v>
      </c>
      <c r="Q580" s="14">
        <f>I580*(1+Dashboard!$L$20)^(Dashboard!$K$36-2019)</f>
        <v>156853.10796943484</v>
      </c>
      <c r="R580" s="14">
        <f>J580*(1+Dashboard!$L$18)^(Dashboard!$K$36-2019)</f>
        <v>304995.34203675634</v>
      </c>
      <c r="S580" s="1" t="str">
        <f>IF(R580&gt;Dashboard!$K$26,"Metro",IF(R580&gt;Dashboard!$J$26,IF(R580&lt;=Dashboard!$K$26,"TIER 1","TIER 6"),IF(R580&gt;Dashboard!$J$27,IF(R580&lt;=Dashboard!$K$27,"TIER 2","TIER 6"),IF(R580&gt;Dashboard!$J$28,IF(R580&lt;=Dashboard!$K$28,"TIER 3","TIER 6"),IF(R580&gt;Dashboard!$J$29,IF(R580&lt;=Dashboard!$K$29,"TIER 4","TIER 6"),IF(R580&gt;Dashboard!$J$30,IF(R580&lt;=Dashboard!$K$30,"TIER 5","TIER 6"),IF(R580&gt;Dashboard!$J$31,IF(R580&lt;=Dashboard!$K$31,"TIER 6","TIER 6"),"TIER 6")))))))</f>
        <v>TIER 3</v>
      </c>
      <c r="T580" s="14">
        <f>$R580*Dashboard!$K$37</f>
        <v>30499.534203675634</v>
      </c>
      <c r="U580" s="14">
        <f>$R580*Dashboard!$K$38</f>
        <v>45749.301305513451</v>
      </c>
      <c r="V580" s="14">
        <f>$R580*Dashboard!$K$39</f>
        <v>76248.835509189084</v>
      </c>
      <c r="W580" s="14">
        <f>$R580*Dashboard!$K$40</f>
        <v>152497.67101837817</v>
      </c>
    </row>
    <row r="581" spans="3:23" x14ac:dyDescent="0.55000000000000004">
      <c r="C581" s="1" t="s">
        <v>376</v>
      </c>
      <c r="D581" s="1" t="s">
        <v>394</v>
      </c>
      <c r="E581" s="14">
        <v>16360</v>
      </c>
      <c r="F581" s="14">
        <v>249855</v>
      </c>
      <c r="G581" s="14">
        <v>266215</v>
      </c>
      <c r="H581" s="14">
        <f>E581*(1+Dashboard!$K$19)^(Dashboard!$J$36-2011)</f>
        <v>19168.347473197064</v>
      </c>
      <c r="I581" s="14">
        <f>F581*(1+Dashboard!$K$20)^(Dashboard!$J$36-2011)</f>
        <v>260521.58322687872</v>
      </c>
      <c r="J581" s="14">
        <f>G581*(1+Dashboard!$K$18)^(Dashboard!$J$36-2011)</f>
        <v>288272.6978887794</v>
      </c>
      <c r="K581" s="1" t="str">
        <f>IF(J581&gt;Dashboard!$I$26,"Metro",IF(J581&gt;Dashboard!$H$26,IF(J581&lt;=Dashboard!$I$26,"TIER 1","TIER 6"),IF(J581&gt;Dashboard!$H$27,IF(J581&lt;=Dashboard!$I$27,"TIER 2","TIER 6"),IF(J581&gt;Dashboard!$H$28,IF(J581&lt;=Dashboard!$I$28,"TIER 3","TIER 6"),IF(J581&gt;Dashboard!$H$29,IF(J581&lt;=Dashboard!$I$29,"TIER 4","TIER 6"),IF(J581&gt;Dashboard!$H$30,IF(J581&lt;=Dashboard!$I$30,"TIER 5","TIER 6"),IF(J581&gt;Dashboard!$H$31,IF(J581&lt;=Dashboard!$I$31,"TIER 6","TIER 6"),"TIER 6")))))))</f>
        <v>TIER 3</v>
      </c>
      <c r="L581" s="14">
        <f>$J581*Dashboard!$J$37</f>
        <v>14413.63489443897</v>
      </c>
      <c r="M581" s="14">
        <f>$J581*Dashboard!$J$38</f>
        <v>21908.725039547233</v>
      </c>
      <c r="N581" s="14">
        <f>$J581*Dashboard!$J$39</f>
        <v>86481.80936663381</v>
      </c>
      <c r="O581" s="14">
        <f>$J581*Dashboard!$J$40</f>
        <v>165468.52858815939</v>
      </c>
      <c r="P581" s="14">
        <f>H581*(1+Dashboard!$L$19)^(Dashboard!$K$36-2019)</f>
        <v>21163.404474224106</v>
      </c>
      <c r="Q581" s="14">
        <f>I581*(1+Dashboard!$L$20)^(Dashboard!$K$36-2019)</f>
        <v>266783.75283664494</v>
      </c>
      <c r="R581" s="14">
        <f>J581*(1+Dashboard!$L$18)^(Dashboard!$K$36-2019)</f>
        <v>302977.50265054818</v>
      </c>
      <c r="S581" s="1" t="str">
        <f>IF(R581&gt;Dashboard!$K$26,"Metro",IF(R581&gt;Dashboard!$J$26,IF(R581&lt;=Dashboard!$K$26,"TIER 1","TIER 6"),IF(R581&gt;Dashboard!$J$27,IF(R581&lt;=Dashboard!$K$27,"TIER 2","TIER 6"),IF(R581&gt;Dashboard!$J$28,IF(R581&lt;=Dashboard!$K$28,"TIER 3","TIER 6"),IF(R581&gt;Dashboard!$J$29,IF(R581&lt;=Dashboard!$K$29,"TIER 4","TIER 6"),IF(R581&gt;Dashboard!$J$30,IF(R581&lt;=Dashboard!$K$30,"TIER 5","TIER 6"),IF(R581&gt;Dashboard!$J$31,IF(R581&lt;=Dashboard!$K$31,"TIER 6","TIER 6"),"TIER 6")))))))</f>
        <v>TIER 3</v>
      </c>
      <c r="T581" s="14">
        <f>$R581*Dashboard!$K$37</f>
        <v>30297.750265054819</v>
      </c>
      <c r="U581" s="14">
        <f>$R581*Dashboard!$K$38</f>
        <v>45446.625397582226</v>
      </c>
      <c r="V581" s="14">
        <f>$R581*Dashboard!$K$39</f>
        <v>75744.375662637045</v>
      </c>
      <c r="W581" s="14">
        <f>$R581*Dashboard!$K$40</f>
        <v>151488.75132527409</v>
      </c>
    </row>
    <row r="582" spans="3:23" x14ac:dyDescent="0.55000000000000004">
      <c r="C582" s="1" t="s">
        <v>643</v>
      </c>
      <c r="D582" s="1" t="s">
        <v>645</v>
      </c>
      <c r="E582" s="14">
        <v>9079</v>
      </c>
      <c r="F582" s="14">
        <v>250819</v>
      </c>
      <c r="G582" s="14">
        <v>259898</v>
      </c>
      <c r="H582" s="14">
        <f>E582*(1+Dashboard!$K$19)^(Dashboard!$J$36-2011)</f>
        <v>10637.495520119568</v>
      </c>
      <c r="I582" s="14">
        <f>F582*(1+Dashboard!$K$20)^(Dashboard!$J$36-2011)</f>
        <v>261526.7374412459</v>
      </c>
      <c r="J582" s="14">
        <f>G582*(1+Dashboard!$K$18)^(Dashboard!$J$36-2011)</f>
        <v>281432.29207932681</v>
      </c>
      <c r="K582" s="1" t="str">
        <f>IF(J582&gt;Dashboard!$I$26,"Metro",IF(J582&gt;Dashboard!$H$26,IF(J582&lt;=Dashboard!$I$26,"TIER 1","TIER 6"),IF(J582&gt;Dashboard!$H$27,IF(J582&lt;=Dashboard!$I$27,"TIER 2","TIER 6"),IF(J582&gt;Dashboard!$H$28,IF(J582&lt;=Dashboard!$I$28,"TIER 3","TIER 6"),IF(J582&gt;Dashboard!$H$29,IF(J582&lt;=Dashboard!$I$29,"TIER 4","TIER 6"),IF(J582&gt;Dashboard!$H$30,IF(J582&lt;=Dashboard!$I$30,"TIER 5","TIER 6"),IF(J582&gt;Dashboard!$H$31,IF(J582&lt;=Dashboard!$I$31,"TIER 6","TIER 6"),"TIER 6")))))))</f>
        <v>TIER 3</v>
      </c>
      <c r="L582" s="14">
        <f>$J582*Dashboard!$J$37</f>
        <v>14071.614603966342</v>
      </c>
      <c r="M582" s="14">
        <f>$J582*Dashboard!$J$38</f>
        <v>21388.854198028836</v>
      </c>
      <c r="N582" s="14">
        <f>$J582*Dashboard!$J$39</f>
        <v>84429.687623798047</v>
      </c>
      <c r="O582" s="14">
        <f>$J582*Dashboard!$J$40</f>
        <v>161542.13565353362</v>
      </c>
      <c r="P582" s="14">
        <f>H582*(1+Dashboard!$L$19)^(Dashboard!$K$36-2019)</f>
        <v>11744.654597890014</v>
      </c>
      <c r="Q582" s="14">
        <f>I582*(1+Dashboard!$L$20)^(Dashboard!$K$36-2019)</f>
        <v>267813.06799037219</v>
      </c>
      <c r="R582" s="14">
        <f>J582*(1+Dashboard!$L$18)^(Dashboard!$K$36-2019)</f>
        <v>295788.16739805107</v>
      </c>
      <c r="S582" s="1" t="str">
        <f>IF(R582&gt;Dashboard!$K$26,"Metro",IF(R582&gt;Dashboard!$J$26,IF(R582&lt;=Dashboard!$K$26,"TIER 1","TIER 6"),IF(R582&gt;Dashboard!$J$27,IF(R582&lt;=Dashboard!$K$27,"TIER 2","TIER 6"),IF(R582&gt;Dashboard!$J$28,IF(R582&lt;=Dashboard!$K$28,"TIER 3","TIER 6"),IF(R582&gt;Dashboard!$J$29,IF(R582&lt;=Dashboard!$K$29,"TIER 4","TIER 6"),IF(R582&gt;Dashboard!$J$30,IF(R582&lt;=Dashboard!$K$30,"TIER 5","TIER 6"),IF(R582&gt;Dashboard!$J$31,IF(R582&lt;=Dashboard!$K$31,"TIER 6","TIER 6"),"TIER 6")))))))</f>
        <v>TIER 3</v>
      </c>
      <c r="T582" s="14">
        <f>$R582*Dashboard!$K$37</f>
        <v>29578.816739805108</v>
      </c>
      <c r="U582" s="14">
        <f>$R582*Dashboard!$K$38</f>
        <v>44368.225109707659</v>
      </c>
      <c r="V582" s="14">
        <f>$R582*Dashboard!$K$39</f>
        <v>73947.041849512767</v>
      </c>
      <c r="W582" s="14">
        <f>$R582*Dashboard!$K$40</f>
        <v>147894.08369902553</v>
      </c>
    </row>
    <row r="583" spans="3:23" x14ac:dyDescent="0.55000000000000004">
      <c r="C583" s="1" t="s">
        <v>643</v>
      </c>
      <c r="D583" s="1" t="s">
        <v>647</v>
      </c>
      <c r="E583" s="14">
        <v>38343</v>
      </c>
      <c r="F583" s="14">
        <v>221305</v>
      </c>
      <c r="G583" s="14">
        <v>259648</v>
      </c>
      <c r="H583" s="14">
        <f>E583*(1+Dashboard!$K$19)^(Dashboard!$J$36-2011)</f>
        <v>44924.935645769867</v>
      </c>
      <c r="I583" s="14">
        <f>F583*(1+Dashboard!$K$20)^(Dashboard!$J$36-2011)</f>
        <v>230752.75250054791</v>
      </c>
      <c r="J583" s="14">
        <f>G583*(1+Dashboard!$K$18)^(Dashboard!$J$36-2011)</f>
        <v>281161.57790291979</v>
      </c>
      <c r="K583" s="1" t="str">
        <f>IF(J583&gt;Dashboard!$I$26,"Metro",IF(J583&gt;Dashboard!$H$26,IF(J583&lt;=Dashboard!$I$26,"TIER 1","TIER 6"),IF(J583&gt;Dashboard!$H$27,IF(J583&lt;=Dashboard!$I$27,"TIER 2","TIER 6"),IF(J583&gt;Dashboard!$H$28,IF(J583&lt;=Dashboard!$I$28,"TIER 3","TIER 6"),IF(J583&gt;Dashboard!$H$29,IF(J583&lt;=Dashboard!$I$29,"TIER 4","TIER 6"),IF(J583&gt;Dashboard!$H$30,IF(J583&lt;=Dashboard!$I$30,"TIER 5","TIER 6"),IF(J583&gt;Dashboard!$H$31,IF(J583&lt;=Dashboard!$I$31,"TIER 6","TIER 6"),"TIER 6")))))))</f>
        <v>TIER 3</v>
      </c>
      <c r="L583" s="14">
        <f>$J583*Dashboard!$J$37</f>
        <v>14058.078895145991</v>
      </c>
      <c r="M583" s="14">
        <f>$J583*Dashboard!$J$38</f>
        <v>21368.279920621902</v>
      </c>
      <c r="N583" s="14">
        <f>$J583*Dashboard!$J$39</f>
        <v>84348.47337087593</v>
      </c>
      <c r="O583" s="14">
        <f>$J583*Dashboard!$J$40</f>
        <v>161386.74571627597</v>
      </c>
      <c r="P583" s="14">
        <f>H583*(1+Dashboard!$L$19)^(Dashboard!$K$36-2019)</f>
        <v>49600.759031489906</v>
      </c>
      <c r="Q583" s="14">
        <f>I583*(1+Dashboard!$L$20)^(Dashboard!$K$36-2019)</f>
        <v>236299.36731909993</v>
      </c>
      <c r="R583" s="14">
        <f>J583*(1+Dashboard!$L$18)^(Dashboard!$K$36-2019)</f>
        <v>295503.64407794276</v>
      </c>
      <c r="S583" s="1" t="str">
        <f>IF(R583&gt;Dashboard!$K$26,"Metro",IF(R583&gt;Dashboard!$J$26,IF(R583&lt;=Dashboard!$K$26,"TIER 1","TIER 6"),IF(R583&gt;Dashboard!$J$27,IF(R583&lt;=Dashboard!$K$27,"TIER 2","TIER 6"),IF(R583&gt;Dashboard!$J$28,IF(R583&lt;=Dashboard!$K$28,"TIER 3","TIER 6"),IF(R583&gt;Dashboard!$J$29,IF(R583&lt;=Dashboard!$K$29,"TIER 4","TIER 6"),IF(R583&gt;Dashboard!$J$30,IF(R583&lt;=Dashboard!$K$30,"TIER 5","TIER 6"),IF(R583&gt;Dashboard!$J$31,IF(R583&lt;=Dashboard!$K$31,"TIER 6","TIER 6"),"TIER 6")))))))</f>
        <v>TIER 3</v>
      </c>
      <c r="T583" s="14">
        <f>$R583*Dashboard!$K$37</f>
        <v>29550.364407794277</v>
      </c>
      <c r="U583" s="14">
        <f>$R583*Dashboard!$K$38</f>
        <v>44325.54661169141</v>
      </c>
      <c r="V583" s="14">
        <f>$R583*Dashboard!$K$39</f>
        <v>73875.911019485691</v>
      </c>
      <c r="W583" s="14">
        <f>$R583*Dashboard!$K$40</f>
        <v>147751.82203897138</v>
      </c>
    </row>
    <row r="584" spans="3:23" x14ac:dyDescent="0.55000000000000004">
      <c r="C584" s="1" t="s">
        <v>490</v>
      </c>
      <c r="D584" s="1" t="s">
        <v>494</v>
      </c>
      <c r="E584" s="14">
        <v>25253</v>
      </c>
      <c r="F584" s="14">
        <v>233587</v>
      </c>
      <c r="G584" s="14">
        <v>258840</v>
      </c>
      <c r="H584" s="14">
        <f>E584*(1+Dashboard!$K$19)^(Dashboard!$J$36-2011)</f>
        <v>29587.914348450213</v>
      </c>
      <c r="I584" s="14">
        <f>F584*(1+Dashboard!$K$20)^(Dashboard!$J$36-2011)</f>
        <v>243559.08451388573</v>
      </c>
      <c r="J584" s="14">
        <f>G584*(1+Dashboard!$K$18)^(Dashboard!$J$36-2011)</f>
        <v>280286.62968477228</v>
      </c>
      <c r="K584" s="1" t="str">
        <f>IF(J584&gt;Dashboard!$I$26,"Metro",IF(J584&gt;Dashboard!$H$26,IF(J584&lt;=Dashboard!$I$26,"TIER 1","TIER 6"),IF(J584&gt;Dashboard!$H$27,IF(J584&lt;=Dashboard!$I$27,"TIER 2","TIER 6"),IF(J584&gt;Dashboard!$H$28,IF(J584&lt;=Dashboard!$I$28,"TIER 3","TIER 6"),IF(J584&gt;Dashboard!$H$29,IF(J584&lt;=Dashboard!$I$29,"TIER 4","TIER 6"),IF(J584&gt;Dashboard!$H$30,IF(J584&lt;=Dashboard!$I$30,"TIER 5","TIER 6"),IF(J584&gt;Dashboard!$H$31,IF(J584&lt;=Dashboard!$I$31,"TIER 6","TIER 6"),"TIER 6")))))))</f>
        <v>TIER 3</v>
      </c>
      <c r="L584" s="14">
        <f>$J584*Dashboard!$J$37</f>
        <v>14014.331484238615</v>
      </c>
      <c r="M584" s="14">
        <f>$J584*Dashboard!$J$38</f>
        <v>21301.783856042694</v>
      </c>
      <c r="N584" s="14">
        <f>$J584*Dashboard!$J$39</f>
        <v>84085.988905431688</v>
      </c>
      <c r="O584" s="14">
        <f>$J584*Dashboard!$J$40</f>
        <v>160884.5254390593</v>
      </c>
      <c r="P584" s="14">
        <f>H584*(1+Dashboard!$L$19)^(Dashboard!$K$36-2019)</f>
        <v>32667.448238849716</v>
      </c>
      <c r="Q584" s="14">
        <f>I584*(1+Dashboard!$L$20)^(Dashboard!$K$36-2019)</f>
        <v>249413.52574034291</v>
      </c>
      <c r="R584" s="14">
        <f>J584*(1+Dashboard!$L$18)^(Dashboard!$K$36-2019)</f>
        <v>294584.06470735266</v>
      </c>
      <c r="S584" s="1" t="str">
        <f>IF(R584&gt;Dashboard!$K$26,"Metro",IF(R584&gt;Dashboard!$J$26,IF(R584&lt;=Dashboard!$K$26,"TIER 1","TIER 6"),IF(R584&gt;Dashboard!$J$27,IF(R584&lt;=Dashboard!$K$27,"TIER 2","TIER 6"),IF(R584&gt;Dashboard!$J$28,IF(R584&lt;=Dashboard!$K$28,"TIER 3","TIER 6"),IF(R584&gt;Dashboard!$J$29,IF(R584&lt;=Dashboard!$K$29,"TIER 4","TIER 6"),IF(R584&gt;Dashboard!$J$30,IF(R584&lt;=Dashboard!$K$30,"TIER 5","TIER 6"),IF(R584&gt;Dashboard!$J$31,IF(R584&lt;=Dashboard!$K$31,"TIER 6","TIER 6"),"TIER 6")))))))</f>
        <v>TIER 3</v>
      </c>
      <c r="T584" s="14">
        <f>$R584*Dashboard!$K$37</f>
        <v>29458.406470735266</v>
      </c>
      <c r="U584" s="14">
        <f>$R584*Dashboard!$K$38</f>
        <v>44187.6097061029</v>
      </c>
      <c r="V584" s="14">
        <f>$R584*Dashboard!$K$39</f>
        <v>73646.016176838166</v>
      </c>
      <c r="W584" s="14">
        <f>$R584*Dashboard!$K$40</f>
        <v>147292.03235367633</v>
      </c>
    </row>
    <row r="585" spans="3:23" x14ac:dyDescent="0.55000000000000004">
      <c r="C585" s="1" t="s">
        <v>320</v>
      </c>
      <c r="D585" s="1" t="s">
        <v>96</v>
      </c>
      <c r="E585" s="14">
        <v>29600</v>
      </c>
      <c r="F585" s="14">
        <v>225630</v>
      </c>
      <c r="G585" s="14">
        <v>255230</v>
      </c>
      <c r="H585" s="14">
        <f>E585*(1+Dashboard!$K$19)^(Dashboard!$J$36-2011)</f>
        <v>34681.117677667062</v>
      </c>
      <c r="I585" s="14">
        <f>F585*(1+Dashboard!$K$20)^(Dashboard!$J$36-2011)</f>
        <v>235262.39148098155</v>
      </c>
      <c r="J585" s="14">
        <f>G585*(1+Dashboard!$K$18)^(Dashboard!$J$36-2011)</f>
        <v>276377.51697745494</v>
      </c>
      <c r="K585" s="1" t="str">
        <f>IF(J585&gt;Dashboard!$I$26,"Metro",IF(J585&gt;Dashboard!$H$26,IF(J585&lt;=Dashboard!$I$26,"TIER 1","TIER 6"),IF(J585&gt;Dashboard!$H$27,IF(J585&lt;=Dashboard!$I$27,"TIER 2","TIER 6"),IF(J585&gt;Dashboard!$H$28,IF(J585&lt;=Dashboard!$I$28,"TIER 3","TIER 6"),IF(J585&gt;Dashboard!$H$29,IF(J585&lt;=Dashboard!$I$29,"TIER 4","TIER 6"),IF(J585&gt;Dashboard!$H$30,IF(J585&lt;=Dashboard!$I$30,"TIER 5","TIER 6"),IF(J585&gt;Dashboard!$H$31,IF(J585&lt;=Dashboard!$I$31,"TIER 6","TIER 6"),"TIER 6")))))))</f>
        <v>TIER 3</v>
      </c>
      <c r="L585" s="14">
        <f>$J585*Dashboard!$J$37</f>
        <v>13818.875848872747</v>
      </c>
      <c r="M585" s="14">
        <f>$J585*Dashboard!$J$38</f>
        <v>21004.691290286573</v>
      </c>
      <c r="N585" s="14">
        <f>$J585*Dashboard!$J$39</f>
        <v>82913.255093236483</v>
      </c>
      <c r="O585" s="14">
        <f>$J585*Dashboard!$J$40</f>
        <v>158640.69474505915</v>
      </c>
      <c r="P585" s="14">
        <f>H585*(1+Dashboard!$L$19)^(Dashboard!$K$36-2019)</f>
        <v>38290.756261432369</v>
      </c>
      <c r="Q585" s="14">
        <f>I585*(1+Dashboard!$L$20)^(Dashboard!$K$36-2019)</f>
        <v>240917.40470485759</v>
      </c>
      <c r="R585" s="14">
        <f>J585*(1+Dashboard!$L$18)^(Dashboard!$K$36-2019)</f>
        <v>290475.54796498851</v>
      </c>
      <c r="S585" s="1" t="str">
        <f>IF(R585&gt;Dashboard!$K$26,"Metro",IF(R585&gt;Dashboard!$J$26,IF(R585&lt;=Dashboard!$K$26,"TIER 1","TIER 6"),IF(R585&gt;Dashboard!$J$27,IF(R585&lt;=Dashboard!$K$27,"TIER 2","TIER 6"),IF(R585&gt;Dashboard!$J$28,IF(R585&lt;=Dashboard!$K$28,"TIER 3","TIER 6"),IF(R585&gt;Dashboard!$J$29,IF(R585&lt;=Dashboard!$K$29,"TIER 4","TIER 6"),IF(R585&gt;Dashboard!$J$30,IF(R585&lt;=Dashboard!$K$30,"TIER 5","TIER 6"),IF(R585&gt;Dashboard!$J$31,IF(R585&lt;=Dashboard!$K$31,"TIER 6","TIER 6"),"TIER 6")))))))</f>
        <v>TIER 3</v>
      </c>
      <c r="T585" s="14">
        <f>$R585*Dashboard!$K$37</f>
        <v>29047.554796498851</v>
      </c>
      <c r="U585" s="14">
        <f>$R585*Dashboard!$K$38</f>
        <v>43571.332194748276</v>
      </c>
      <c r="V585" s="14">
        <f>$R585*Dashboard!$K$39</f>
        <v>72618.886991247127</v>
      </c>
      <c r="W585" s="14">
        <f>$R585*Dashboard!$K$40</f>
        <v>145237.77398249425</v>
      </c>
    </row>
    <row r="586" spans="3:23" x14ac:dyDescent="0.55000000000000004">
      <c r="C586" s="1" t="s">
        <v>506</v>
      </c>
      <c r="D586" s="1" t="s">
        <v>507</v>
      </c>
      <c r="E586" s="14">
        <v>34444</v>
      </c>
      <c r="F586" s="14">
        <v>215816</v>
      </c>
      <c r="G586" s="14">
        <v>250260</v>
      </c>
      <c r="H586" s="14">
        <f>E586*(1+Dashboard!$K$19)^(Dashboard!$J$36-2011)</f>
        <v>40356.635719242033</v>
      </c>
      <c r="I586" s="14">
        <f>F586*(1+Dashboard!$K$20)^(Dashboard!$J$36-2011)</f>
        <v>225029.42108699869</v>
      </c>
      <c r="J586" s="14">
        <f>G586*(1+Dashboard!$K$18)^(Dashboard!$J$36-2011)</f>
        <v>270995.71915048338</v>
      </c>
      <c r="K586" s="1" t="str">
        <f>IF(J586&gt;Dashboard!$I$26,"Metro",IF(J586&gt;Dashboard!$H$26,IF(J586&lt;=Dashboard!$I$26,"TIER 1","TIER 6"),IF(J586&gt;Dashboard!$H$27,IF(J586&lt;=Dashboard!$I$27,"TIER 2","TIER 6"),IF(J586&gt;Dashboard!$H$28,IF(J586&lt;=Dashboard!$I$28,"TIER 3","TIER 6"),IF(J586&gt;Dashboard!$H$29,IF(J586&lt;=Dashboard!$I$29,"TIER 4","TIER 6"),IF(J586&gt;Dashboard!$H$30,IF(J586&lt;=Dashboard!$I$30,"TIER 5","TIER 6"),IF(J586&gt;Dashboard!$H$31,IF(J586&lt;=Dashboard!$I$31,"TIER 6","TIER 6"),"TIER 6")))))))</f>
        <v>TIER 3</v>
      </c>
      <c r="L586" s="14">
        <f>$J586*Dashboard!$J$37</f>
        <v>13549.785957524169</v>
      </c>
      <c r="M586" s="14">
        <f>$J586*Dashboard!$J$38</f>
        <v>20595.674655436735</v>
      </c>
      <c r="N586" s="14">
        <f>$J586*Dashboard!$J$39</f>
        <v>81298.715745145004</v>
      </c>
      <c r="O586" s="14">
        <f>$J586*Dashboard!$J$40</f>
        <v>155551.54279237747</v>
      </c>
      <c r="P586" s="14">
        <f>H586*(1+Dashboard!$L$19)^(Dashboard!$K$36-2019)</f>
        <v>44556.986779350555</v>
      </c>
      <c r="Q586" s="14">
        <f>I586*(1+Dashboard!$L$20)^(Dashboard!$K$36-2019)</f>
        <v>230438.4639178458</v>
      </c>
      <c r="R586" s="14">
        <f>J586*(1+Dashboard!$L$18)^(Dashboard!$K$36-2019)</f>
        <v>284819.22436123504</v>
      </c>
      <c r="S586" s="1" t="str">
        <f>IF(R586&gt;Dashboard!$K$26,"Metro",IF(R586&gt;Dashboard!$J$26,IF(R586&lt;=Dashboard!$K$26,"TIER 1","TIER 6"),IF(R586&gt;Dashboard!$J$27,IF(R586&lt;=Dashboard!$K$27,"TIER 2","TIER 6"),IF(R586&gt;Dashboard!$J$28,IF(R586&lt;=Dashboard!$K$28,"TIER 3","TIER 6"),IF(R586&gt;Dashboard!$J$29,IF(R586&lt;=Dashboard!$K$29,"TIER 4","TIER 6"),IF(R586&gt;Dashboard!$J$30,IF(R586&lt;=Dashboard!$K$30,"TIER 5","TIER 6"),IF(R586&gt;Dashboard!$J$31,IF(R586&lt;=Dashboard!$K$31,"TIER 6","TIER 6"),"TIER 6")))))))</f>
        <v>TIER 3</v>
      </c>
      <c r="T586" s="14">
        <f>$R586*Dashboard!$K$37</f>
        <v>28481.922436123506</v>
      </c>
      <c r="U586" s="14">
        <f>$R586*Dashboard!$K$38</f>
        <v>42722.883654185258</v>
      </c>
      <c r="V586" s="14">
        <f>$R586*Dashboard!$K$39</f>
        <v>71204.806090308761</v>
      </c>
      <c r="W586" s="14">
        <f>$R586*Dashboard!$K$40</f>
        <v>142409.61218061752</v>
      </c>
    </row>
    <row r="587" spans="3:23" x14ac:dyDescent="0.55000000000000004">
      <c r="C587" s="1" t="s">
        <v>643</v>
      </c>
      <c r="D587" s="1" t="s">
        <v>651</v>
      </c>
      <c r="E587" s="14">
        <v>9925</v>
      </c>
      <c r="F587" s="14">
        <v>232360</v>
      </c>
      <c r="G587" s="14">
        <v>242285</v>
      </c>
      <c r="H587" s="14">
        <f>E587*(1+Dashboard!$K$19)^(Dashboard!$J$36-2011)</f>
        <v>11628.719356447486</v>
      </c>
      <c r="I587" s="14">
        <f>F587*(1+Dashboard!$K$20)^(Dashboard!$J$36-2011)</f>
        <v>242279.70254186445</v>
      </c>
      <c r="J587" s="14">
        <f>G587*(1+Dashboard!$K$18)^(Dashboard!$J$36-2011)</f>
        <v>262359.93692309939</v>
      </c>
      <c r="K587" s="1" t="str">
        <f>IF(J587&gt;Dashboard!$I$26,"Metro",IF(J587&gt;Dashboard!$H$26,IF(J587&lt;=Dashboard!$I$26,"TIER 1","TIER 6"),IF(J587&gt;Dashboard!$H$27,IF(J587&lt;=Dashboard!$I$27,"TIER 2","TIER 6"),IF(J587&gt;Dashboard!$H$28,IF(J587&lt;=Dashboard!$I$28,"TIER 3","TIER 6"),IF(J587&gt;Dashboard!$H$29,IF(J587&lt;=Dashboard!$I$29,"TIER 4","TIER 6"),IF(J587&gt;Dashboard!$H$30,IF(J587&lt;=Dashboard!$I$30,"TIER 5","TIER 6"),IF(J587&gt;Dashboard!$H$31,IF(J587&lt;=Dashboard!$I$31,"TIER 6","TIER 6"),"TIER 6")))))))</f>
        <v>TIER 3</v>
      </c>
      <c r="L587" s="14">
        <f>$J587*Dashboard!$J$37</f>
        <v>13117.996846154971</v>
      </c>
      <c r="M587" s="14">
        <f>$J587*Dashboard!$J$38</f>
        <v>19939.355206155553</v>
      </c>
      <c r="N587" s="14">
        <f>$J587*Dashboard!$J$39</f>
        <v>78707.98107692982</v>
      </c>
      <c r="O587" s="14">
        <f>$J587*Dashboard!$J$40</f>
        <v>150594.60379385907</v>
      </c>
      <c r="P587" s="14">
        <f>H587*(1+Dashboard!$L$19)^(Dashboard!$K$36-2019)</f>
        <v>12839.045807253928</v>
      </c>
      <c r="Q587" s="14">
        <f>I587*(1+Dashboard!$L$20)^(Dashboard!$K$36-2019)</f>
        <v>248103.39120338924</v>
      </c>
      <c r="R587" s="14">
        <f>J587*(1+Dashboard!$L$18)^(Dashboard!$K$36-2019)</f>
        <v>275742.93044977949</v>
      </c>
      <c r="S587" s="1" t="str">
        <f>IF(R587&gt;Dashboard!$K$26,"Metro",IF(R587&gt;Dashboard!$J$26,IF(R587&lt;=Dashboard!$K$26,"TIER 1","TIER 6"),IF(R587&gt;Dashboard!$J$27,IF(R587&lt;=Dashboard!$K$27,"TIER 2","TIER 6"),IF(R587&gt;Dashboard!$J$28,IF(R587&lt;=Dashboard!$K$28,"TIER 3","TIER 6"),IF(R587&gt;Dashboard!$J$29,IF(R587&lt;=Dashboard!$K$29,"TIER 4","TIER 6"),IF(R587&gt;Dashboard!$J$30,IF(R587&lt;=Dashboard!$K$30,"TIER 5","TIER 6"),IF(R587&gt;Dashboard!$J$31,IF(R587&lt;=Dashboard!$K$31,"TIER 6","TIER 6"),"TIER 6")))))))</f>
        <v>TIER 3</v>
      </c>
      <c r="T587" s="14">
        <f>$R587*Dashboard!$K$37</f>
        <v>27574.293044977952</v>
      </c>
      <c r="U587" s="14">
        <f>$R587*Dashboard!$K$38</f>
        <v>41361.439567466921</v>
      </c>
      <c r="V587" s="14">
        <f>$R587*Dashboard!$K$39</f>
        <v>68935.732612444874</v>
      </c>
      <c r="W587" s="14">
        <f>$R587*Dashboard!$K$40</f>
        <v>137871.46522488975</v>
      </c>
    </row>
    <row r="588" spans="3:23" x14ac:dyDescent="0.55000000000000004">
      <c r="C588" s="1" t="s">
        <v>239</v>
      </c>
      <c r="D588" s="1" t="s">
        <v>242</v>
      </c>
      <c r="E588" s="14">
        <v>140747</v>
      </c>
      <c r="F588" s="14">
        <v>97395</v>
      </c>
      <c r="G588" s="14">
        <v>238142</v>
      </c>
      <c r="H588" s="14">
        <f>E588*(1+Dashboard!$K$19)^(Dashboard!$J$36-2011)</f>
        <v>164907.54289792586</v>
      </c>
      <c r="I588" s="14">
        <f>F588*(1+Dashboard!$K$20)^(Dashboard!$J$36-2011)</f>
        <v>101552.89907499091</v>
      </c>
      <c r="J588" s="14">
        <f>G588*(1+Dashboard!$K$18)^(Dashboard!$J$36-2011)</f>
        <v>257873.66159168229</v>
      </c>
      <c r="K588" s="1" t="str">
        <f>IF(J588&gt;Dashboard!$I$26,"Metro",IF(J588&gt;Dashboard!$H$26,IF(J588&lt;=Dashboard!$I$26,"TIER 1","TIER 6"),IF(J588&gt;Dashboard!$H$27,IF(J588&lt;=Dashboard!$I$27,"TIER 2","TIER 6"),IF(J588&gt;Dashboard!$H$28,IF(J588&lt;=Dashboard!$I$28,"TIER 3","TIER 6"),IF(J588&gt;Dashboard!$H$29,IF(J588&lt;=Dashboard!$I$29,"TIER 4","TIER 6"),IF(J588&gt;Dashboard!$H$30,IF(J588&lt;=Dashboard!$I$30,"TIER 5","TIER 6"),IF(J588&gt;Dashboard!$H$31,IF(J588&lt;=Dashboard!$I$31,"TIER 6","TIER 6"),"TIER 6")))))))</f>
        <v>TIER 3</v>
      </c>
      <c r="L588" s="14">
        <f>$J588*Dashboard!$J$37</f>
        <v>12893.683079584116</v>
      </c>
      <c r="M588" s="14">
        <f>$J588*Dashboard!$J$38</f>
        <v>19598.398280967853</v>
      </c>
      <c r="N588" s="14">
        <f>$J588*Dashboard!$J$39</f>
        <v>77362.098477504682</v>
      </c>
      <c r="O588" s="14">
        <f>$J588*Dashboard!$J$40</f>
        <v>148019.48175362565</v>
      </c>
      <c r="P588" s="14">
        <f>H588*(1+Dashboard!$L$19)^(Dashboard!$K$36-2019)</f>
        <v>182071.25241648045</v>
      </c>
      <c r="Q588" s="14">
        <f>I588*(1+Dashboard!$L$20)^(Dashboard!$K$36-2019)</f>
        <v>103993.93091002796</v>
      </c>
      <c r="R588" s="14">
        <f>J588*(1+Dashboard!$L$18)^(Dashboard!$K$36-2019)</f>
        <v>271027.80998894444</v>
      </c>
      <c r="S588" s="1" t="str">
        <f>IF(R588&gt;Dashboard!$K$26,"Metro",IF(R588&gt;Dashboard!$J$26,IF(R588&lt;=Dashboard!$K$26,"TIER 1","TIER 6"),IF(R588&gt;Dashboard!$J$27,IF(R588&lt;=Dashboard!$K$27,"TIER 2","TIER 6"),IF(R588&gt;Dashboard!$J$28,IF(R588&lt;=Dashboard!$K$28,"TIER 3","TIER 6"),IF(R588&gt;Dashboard!$J$29,IF(R588&lt;=Dashboard!$K$29,"TIER 4","TIER 6"),IF(R588&gt;Dashboard!$J$30,IF(R588&lt;=Dashboard!$K$30,"TIER 5","TIER 6"),IF(R588&gt;Dashboard!$J$31,IF(R588&lt;=Dashboard!$K$31,"TIER 6","TIER 6"),"TIER 6")))))))</f>
        <v>TIER 3</v>
      </c>
      <c r="T588" s="14">
        <f>$R588*Dashboard!$K$37</f>
        <v>27102.780998894446</v>
      </c>
      <c r="U588" s="14">
        <f>$R588*Dashboard!$K$38</f>
        <v>40654.171498341668</v>
      </c>
      <c r="V588" s="14">
        <f>$R588*Dashboard!$K$39</f>
        <v>67756.952497236111</v>
      </c>
      <c r="W588" s="14">
        <f>$R588*Dashboard!$K$40</f>
        <v>135513.90499447222</v>
      </c>
    </row>
    <row r="589" spans="3:23" x14ac:dyDescent="0.55000000000000004">
      <c r="C589" s="1" t="s">
        <v>480</v>
      </c>
      <c r="D589" s="1" t="s">
        <v>481</v>
      </c>
      <c r="E589" s="14">
        <v>87505</v>
      </c>
      <c r="F589" s="14">
        <v>149894</v>
      </c>
      <c r="G589" s="14">
        <v>237399</v>
      </c>
      <c r="H589" s="14">
        <f>E589*(1+Dashboard!$K$19)^(Dashboard!$J$36-2011)</f>
        <v>102526.05413460324</v>
      </c>
      <c r="I589" s="14">
        <f>F589*(1+Dashboard!$K$20)^(Dashboard!$J$36-2011)</f>
        <v>156293.13880534613</v>
      </c>
      <c r="J589" s="14">
        <f>G589*(1+Dashboard!$K$18)^(Dashboard!$J$36-2011)</f>
        <v>257069.09905940061</v>
      </c>
      <c r="K589" s="1" t="str">
        <f>IF(J589&gt;Dashboard!$I$26,"Metro",IF(J589&gt;Dashboard!$H$26,IF(J589&lt;=Dashboard!$I$26,"TIER 1","TIER 6"),IF(J589&gt;Dashboard!$H$27,IF(J589&lt;=Dashboard!$I$27,"TIER 2","TIER 6"),IF(J589&gt;Dashboard!$H$28,IF(J589&lt;=Dashboard!$I$28,"TIER 3","TIER 6"),IF(J589&gt;Dashboard!$H$29,IF(J589&lt;=Dashboard!$I$29,"TIER 4","TIER 6"),IF(J589&gt;Dashboard!$H$30,IF(J589&lt;=Dashboard!$I$30,"TIER 5","TIER 6"),IF(J589&gt;Dashboard!$H$31,IF(J589&lt;=Dashboard!$I$31,"TIER 6","TIER 6"),"TIER 6")))))))</f>
        <v>TIER 3</v>
      </c>
      <c r="L589" s="14">
        <f>$J589*Dashboard!$J$37</f>
        <v>12853.454952970031</v>
      </c>
      <c r="M589" s="14">
        <f>$J589*Dashboard!$J$38</f>
        <v>19537.251528514447</v>
      </c>
      <c r="N589" s="14">
        <f>$J589*Dashboard!$J$39</f>
        <v>77120.729717820184</v>
      </c>
      <c r="O589" s="14">
        <f>$J589*Dashboard!$J$40</f>
        <v>147557.66286009597</v>
      </c>
      <c r="P589" s="14">
        <f>H589*(1+Dashboard!$L$19)^(Dashboard!$K$36-2019)</f>
        <v>113197.04819785943</v>
      </c>
      <c r="Q589" s="14">
        <f>I589*(1+Dashboard!$L$20)^(Dashboard!$K$36-2019)</f>
        <v>160049.96437011889</v>
      </c>
      <c r="R589" s="14">
        <f>J589*(1+Dashboard!$L$18)^(Dashboard!$K$36-2019)</f>
        <v>270182.20668158249</v>
      </c>
      <c r="S589" s="1" t="str">
        <f>IF(R589&gt;Dashboard!$K$26,"Metro",IF(R589&gt;Dashboard!$J$26,IF(R589&lt;=Dashboard!$K$26,"TIER 1","TIER 6"),IF(R589&gt;Dashboard!$J$27,IF(R589&lt;=Dashboard!$K$27,"TIER 2","TIER 6"),IF(R589&gt;Dashboard!$J$28,IF(R589&lt;=Dashboard!$K$28,"TIER 3","TIER 6"),IF(R589&gt;Dashboard!$J$29,IF(R589&lt;=Dashboard!$K$29,"TIER 4","TIER 6"),IF(R589&gt;Dashboard!$J$30,IF(R589&lt;=Dashboard!$K$30,"TIER 5","TIER 6"),IF(R589&gt;Dashboard!$J$31,IF(R589&lt;=Dashboard!$K$31,"TIER 6","TIER 6"),"TIER 6")))))))</f>
        <v>TIER 3</v>
      </c>
      <c r="T589" s="14">
        <f>$R589*Dashboard!$K$37</f>
        <v>27018.22066815825</v>
      </c>
      <c r="U589" s="14">
        <f>$R589*Dashboard!$K$38</f>
        <v>40527.33100223737</v>
      </c>
      <c r="V589" s="14">
        <f>$R589*Dashboard!$K$39</f>
        <v>67545.551670395624</v>
      </c>
      <c r="W589" s="14">
        <f>$R589*Dashboard!$K$40</f>
        <v>135091.10334079125</v>
      </c>
    </row>
    <row r="590" spans="3:23" x14ac:dyDescent="0.55000000000000004">
      <c r="C590" s="1" t="s">
        <v>376</v>
      </c>
      <c r="D590" s="1" t="s">
        <v>384</v>
      </c>
      <c r="E590" s="14">
        <v>14865</v>
      </c>
      <c r="F590" s="14">
        <v>215831</v>
      </c>
      <c r="G590" s="14">
        <v>230696</v>
      </c>
      <c r="H590" s="14">
        <f>E590*(1+Dashboard!$K$19)^(Dashboard!$J$36-2011)</f>
        <v>17416.716698598677</v>
      </c>
      <c r="I590" s="14">
        <f>F590*(1+Dashboard!$K$20)^(Dashboard!$J$36-2011)</f>
        <v>225045.06145340481</v>
      </c>
      <c r="J590" s="14">
        <f>G590*(1+Dashboard!$K$18)^(Dashboard!$J$36-2011)</f>
        <v>249810.7105615756</v>
      </c>
      <c r="K590" s="1" t="str">
        <f>IF(J590&gt;Dashboard!$I$26,"Metro",IF(J590&gt;Dashboard!$H$26,IF(J590&lt;=Dashboard!$I$26,"TIER 1","TIER 6"),IF(J590&gt;Dashboard!$H$27,IF(J590&lt;=Dashboard!$I$27,"TIER 2","TIER 6"),IF(J590&gt;Dashboard!$H$28,IF(J590&lt;=Dashboard!$I$28,"TIER 3","TIER 6"),IF(J590&gt;Dashboard!$H$29,IF(J590&lt;=Dashboard!$I$29,"TIER 4","TIER 6"),IF(J590&gt;Dashboard!$H$30,IF(J590&lt;=Dashboard!$I$30,"TIER 5","TIER 6"),IF(J590&gt;Dashboard!$H$31,IF(J590&lt;=Dashboard!$I$31,"TIER 6","TIER 6"),"TIER 6")))))))</f>
        <v>TIER 3</v>
      </c>
      <c r="L590" s="14">
        <f>$J590*Dashboard!$J$37</f>
        <v>12490.535528078781</v>
      </c>
      <c r="M590" s="14">
        <f>$J590*Dashboard!$J$38</f>
        <v>18985.614002679744</v>
      </c>
      <c r="N590" s="14">
        <f>$J590*Dashboard!$J$39</f>
        <v>74943.213168472677</v>
      </c>
      <c r="O590" s="14">
        <f>$J590*Dashboard!$J$40</f>
        <v>143391.34786234441</v>
      </c>
      <c r="P590" s="14">
        <f>H590*(1+Dashboard!$L$19)^(Dashboard!$K$36-2019)</f>
        <v>19229.46256169568</v>
      </c>
      <c r="Q590" s="14">
        <f>I590*(1+Dashboard!$L$20)^(Dashboard!$K$36-2019)</f>
        <v>230454.48023247847</v>
      </c>
      <c r="R590" s="14">
        <f>J590*(1+Dashboard!$L$18)^(Dashboard!$K$36-2019)</f>
        <v>262553.56742283812</v>
      </c>
      <c r="S590" s="1" t="str">
        <f>IF(R590&gt;Dashboard!$K$26,"Metro",IF(R590&gt;Dashboard!$J$26,IF(R590&lt;=Dashboard!$K$26,"TIER 1","TIER 6"),IF(R590&gt;Dashboard!$J$27,IF(R590&lt;=Dashboard!$K$27,"TIER 2","TIER 6"),IF(R590&gt;Dashboard!$J$28,IF(R590&lt;=Dashboard!$K$28,"TIER 3","TIER 6"),IF(R590&gt;Dashboard!$J$29,IF(R590&lt;=Dashboard!$K$29,"TIER 4","TIER 6"),IF(R590&gt;Dashboard!$J$30,IF(R590&lt;=Dashboard!$K$30,"TIER 5","TIER 6"),IF(R590&gt;Dashboard!$J$31,IF(R590&lt;=Dashboard!$K$31,"TIER 6","TIER 6"),"TIER 6")))))))</f>
        <v>TIER 3</v>
      </c>
      <c r="T590" s="14">
        <f>$R590*Dashboard!$K$37</f>
        <v>26255.356742283813</v>
      </c>
      <c r="U590" s="14">
        <f>$R590*Dashboard!$K$38</f>
        <v>39383.035113425714</v>
      </c>
      <c r="V590" s="14">
        <f>$R590*Dashboard!$K$39</f>
        <v>65638.391855709531</v>
      </c>
      <c r="W590" s="14">
        <f>$R590*Dashboard!$K$40</f>
        <v>131276.78371141906</v>
      </c>
    </row>
    <row r="591" spans="3:23" x14ac:dyDescent="0.55000000000000004">
      <c r="C591" s="1" t="s">
        <v>341</v>
      </c>
      <c r="D591" s="1" t="s">
        <v>357</v>
      </c>
      <c r="E591" s="14">
        <v>24687</v>
      </c>
      <c r="F591" s="14">
        <v>203604</v>
      </c>
      <c r="G591" s="14">
        <v>228291</v>
      </c>
      <c r="H591" s="14">
        <f>E591*(1+Dashboard!$K$19)^(Dashboard!$J$36-2011)</f>
        <v>28924.755138802928</v>
      </c>
      <c r="I591" s="14">
        <f>F591*(1+Dashboard!$K$20)^(Dashboard!$J$36-2011)</f>
        <v>212296.0774502228</v>
      </c>
      <c r="J591" s="14">
        <f>G591*(1+Dashboard!$K$18)^(Dashboard!$J$36-2011)</f>
        <v>247206.44018454006</v>
      </c>
      <c r="K591" s="1" t="str">
        <f>IF(J591&gt;Dashboard!$I$26,"Metro",IF(J591&gt;Dashboard!$H$26,IF(J591&lt;=Dashboard!$I$26,"TIER 1","TIER 6"),IF(J591&gt;Dashboard!$H$27,IF(J591&lt;=Dashboard!$I$27,"TIER 2","TIER 6"),IF(J591&gt;Dashboard!$H$28,IF(J591&lt;=Dashboard!$I$28,"TIER 3","TIER 6"),IF(J591&gt;Dashboard!$H$29,IF(J591&lt;=Dashboard!$I$29,"TIER 4","TIER 6"),IF(J591&gt;Dashboard!$H$30,IF(J591&lt;=Dashboard!$I$30,"TIER 5","TIER 6"),IF(J591&gt;Dashboard!$H$31,IF(J591&lt;=Dashboard!$I$31,"TIER 6","TIER 6"),"TIER 6")))))))</f>
        <v>TIER 3</v>
      </c>
      <c r="L591" s="14">
        <f>$J591*Dashboard!$J$37</f>
        <v>12360.322009227004</v>
      </c>
      <c r="M591" s="14">
        <f>$J591*Dashboard!$J$38</f>
        <v>18787.689454025043</v>
      </c>
      <c r="N591" s="14">
        <f>$J591*Dashboard!$J$39</f>
        <v>74161.93205536202</v>
      </c>
      <c r="O591" s="14">
        <f>$J591*Dashboard!$J$40</f>
        <v>141896.49666592601</v>
      </c>
      <c r="P591" s="14">
        <f>H591*(1+Dashboard!$L$19)^(Dashboard!$K$36-2019)</f>
        <v>31935.266886012865</v>
      </c>
      <c r="Q591" s="14">
        <f>I591*(1+Dashboard!$L$20)^(Dashboard!$K$36-2019)</f>
        <v>217399.04829822201</v>
      </c>
      <c r="R591" s="14">
        <f>J591*(1+Dashboard!$L$18)^(Dashboard!$K$36-2019)</f>
        <v>259816.45308339607</v>
      </c>
      <c r="S591" s="1" t="str">
        <f>IF(R591&gt;Dashboard!$K$26,"Metro",IF(R591&gt;Dashboard!$J$26,IF(R591&lt;=Dashboard!$K$26,"TIER 1","TIER 6"),IF(R591&gt;Dashboard!$J$27,IF(R591&lt;=Dashboard!$K$27,"TIER 2","TIER 6"),IF(R591&gt;Dashboard!$J$28,IF(R591&lt;=Dashboard!$K$28,"TIER 3","TIER 6"),IF(R591&gt;Dashboard!$J$29,IF(R591&lt;=Dashboard!$K$29,"TIER 4","TIER 6"),IF(R591&gt;Dashboard!$J$30,IF(R591&lt;=Dashboard!$K$30,"TIER 5","TIER 6"),IF(R591&gt;Dashboard!$J$31,IF(R591&lt;=Dashboard!$K$31,"TIER 6","TIER 6"),"TIER 6")))))))</f>
        <v>TIER 3</v>
      </c>
      <c r="T591" s="14">
        <f>$R591*Dashboard!$K$37</f>
        <v>25981.645308339608</v>
      </c>
      <c r="U591" s="14">
        <f>$R591*Dashboard!$K$38</f>
        <v>38972.467962509407</v>
      </c>
      <c r="V591" s="14">
        <f>$R591*Dashboard!$K$39</f>
        <v>64954.113270849019</v>
      </c>
      <c r="W591" s="14">
        <f>$R591*Dashboard!$K$40</f>
        <v>129908.22654169804</v>
      </c>
    </row>
    <row r="592" spans="3:23" x14ac:dyDescent="0.55000000000000004">
      <c r="C592" s="1" t="s">
        <v>269</v>
      </c>
      <c r="D592" s="1" t="s">
        <v>278</v>
      </c>
      <c r="E592" s="14">
        <v>62489</v>
      </c>
      <c r="F592" s="14">
        <v>151613</v>
      </c>
      <c r="G592" s="14">
        <v>214102</v>
      </c>
      <c r="H592" s="14">
        <f>E592*(1+Dashboard!$K$19)^(Dashboard!$J$36-2011)</f>
        <v>73215.823059450573</v>
      </c>
      <c r="I592" s="14">
        <f>F592*(1+Dashboard!$K$20)^(Dashboard!$J$36-2011)</f>
        <v>158085.52479548843</v>
      </c>
      <c r="J592" s="14">
        <f>G592*(1+Dashboard!$K$18)^(Dashboard!$J$36-2011)</f>
        <v>231841.78638838325</v>
      </c>
      <c r="K592" s="1" t="str">
        <f>IF(J592&gt;Dashboard!$I$26,"Metro",IF(J592&gt;Dashboard!$H$26,IF(J592&lt;=Dashboard!$I$26,"TIER 1","TIER 6"),IF(J592&gt;Dashboard!$H$27,IF(J592&lt;=Dashboard!$I$27,"TIER 2","TIER 6"),IF(J592&gt;Dashboard!$H$28,IF(J592&lt;=Dashboard!$I$28,"TIER 3","TIER 6"),IF(J592&gt;Dashboard!$H$29,IF(J592&lt;=Dashboard!$I$29,"TIER 4","TIER 6"),IF(J592&gt;Dashboard!$H$30,IF(J592&lt;=Dashboard!$I$30,"TIER 5","TIER 6"),IF(J592&gt;Dashboard!$H$31,IF(J592&lt;=Dashboard!$I$31,"TIER 6","TIER 6"),"TIER 6")))))))</f>
        <v>TIER 3</v>
      </c>
      <c r="L592" s="14">
        <f>$J592*Dashboard!$J$37</f>
        <v>11592.089319419163</v>
      </c>
      <c r="M592" s="14">
        <f>$J592*Dashboard!$J$38</f>
        <v>17619.975765517127</v>
      </c>
      <c r="N592" s="14">
        <f>$J592*Dashboard!$J$39</f>
        <v>69552.535916514971</v>
      </c>
      <c r="O592" s="14">
        <f>$J592*Dashboard!$J$40</f>
        <v>133077.18538693199</v>
      </c>
      <c r="P592" s="14">
        <f>H592*(1+Dashboard!$L$19)^(Dashboard!$K$36-2019)</f>
        <v>80836.184730427267</v>
      </c>
      <c r="Q592" s="14">
        <f>I592*(1+Dashboard!$L$20)^(Dashboard!$K$36-2019)</f>
        <v>161885.43402702466</v>
      </c>
      <c r="R592" s="14">
        <f>J592*(1+Dashboard!$L$18)^(Dashboard!$K$36-2019)</f>
        <v>243668.04752732816</v>
      </c>
      <c r="S592" s="1" t="str">
        <f>IF(R592&gt;Dashboard!$K$26,"Metro",IF(R592&gt;Dashboard!$J$26,IF(R592&lt;=Dashboard!$K$26,"TIER 1","TIER 6"),IF(R592&gt;Dashboard!$J$27,IF(R592&lt;=Dashboard!$K$27,"TIER 2","TIER 6"),IF(R592&gt;Dashboard!$J$28,IF(R592&lt;=Dashboard!$K$28,"TIER 3","TIER 6"),IF(R592&gt;Dashboard!$J$29,IF(R592&lt;=Dashboard!$K$29,"TIER 4","TIER 6"),IF(R592&gt;Dashboard!$J$30,IF(R592&lt;=Dashboard!$K$30,"TIER 5","TIER 6"),IF(R592&gt;Dashboard!$J$31,IF(R592&lt;=Dashboard!$K$31,"TIER 6","TIER 6"),"TIER 6")))))))</f>
        <v>TIER 3</v>
      </c>
      <c r="T592" s="14">
        <f>$R592*Dashboard!$K$37</f>
        <v>24366.804752732816</v>
      </c>
      <c r="U592" s="14">
        <f>$R592*Dashboard!$K$38</f>
        <v>36550.207129099224</v>
      </c>
      <c r="V592" s="14">
        <f>$R592*Dashboard!$K$39</f>
        <v>60917.011881832041</v>
      </c>
      <c r="W592" s="14">
        <f>$R592*Dashboard!$K$40</f>
        <v>121834.02376366408</v>
      </c>
    </row>
    <row r="593" spans="3:23" x14ac:dyDescent="0.55000000000000004">
      <c r="C593" s="1" t="s">
        <v>555</v>
      </c>
      <c r="D593" s="1" t="s">
        <v>556</v>
      </c>
      <c r="E593" s="14">
        <v>98102</v>
      </c>
      <c r="F593" s="14">
        <v>102120</v>
      </c>
      <c r="G593" s="14">
        <v>200222</v>
      </c>
      <c r="H593" s="14">
        <f>E593*(1+Dashboard!$K$19)^(Dashboard!$J$36-2011)</f>
        <v>114942.12859508426</v>
      </c>
      <c r="I593" s="14">
        <f>F593*(1+Dashboard!$K$20)^(Dashboard!$J$36-2011)</f>
        <v>106479.61449292132</v>
      </c>
      <c r="J593" s="14">
        <f>G593*(1+Dashboard!$K$18)^(Dashboard!$J$36-2011)</f>
        <v>216811.73531426548</v>
      </c>
      <c r="K593" s="1" t="str">
        <f>IF(J593&gt;Dashboard!$I$26,"Metro",IF(J593&gt;Dashboard!$H$26,IF(J593&lt;=Dashboard!$I$26,"TIER 1","TIER 6"),IF(J593&gt;Dashboard!$H$27,IF(J593&lt;=Dashboard!$I$27,"TIER 2","TIER 6"),IF(J593&gt;Dashboard!$H$28,IF(J593&lt;=Dashboard!$I$28,"TIER 3","TIER 6"),IF(J593&gt;Dashboard!$H$29,IF(J593&lt;=Dashboard!$I$29,"TIER 4","TIER 6"),IF(J593&gt;Dashboard!$H$30,IF(J593&lt;=Dashboard!$I$30,"TIER 5","TIER 6"),IF(J593&gt;Dashboard!$H$31,IF(J593&lt;=Dashboard!$I$31,"TIER 6","TIER 6"),"TIER 6")))))))</f>
        <v>TIER 3</v>
      </c>
      <c r="L593" s="14">
        <f>$J593*Dashboard!$J$37</f>
        <v>10840.586765713275</v>
      </c>
      <c r="M593" s="14">
        <f>$J593*Dashboard!$J$38</f>
        <v>16477.691883884178</v>
      </c>
      <c r="N593" s="14">
        <f>$J593*Dashboard!$J$39</f>
        <v>65043.520594279638</v>
      </c>
      <c r="O593" s="14">
        <f>$J593*Dashboard!$J$40</f>
        <v>124449.9360703884</v>
      </c>
      <c r="P593" s="14">
        <f>H593*(1+Dashboard!$L$19)^(Dashboard!$K$36-2019)</f>
        <v>126905.39766077831</v>
      </c>
      <c r="Q593" s="14">
        <f>I593*(1+Dashboard!$L$20)^(Dashboard!$K$36-2019)</f>
        <v>109039.07001932393</v>
      </c>
      <c r="R593" s="14">
        <f>J593*(1+Dashboard!$L$18)^(Dashboard!$K$36-2019)</f>
        <v>227871.31279491409</v>
      </c>
      <c r="S593" s="1" t="str">
        <f>IF(R593&gt;Dashboard!$K$26,"Metro",IF(R593&gt;Dashboard!$J$26,IF(R593&lt;=Dashboard!$K$26,"TIER 1","TIER 6"),IF(R593&gt;Dashboard!$J$27,IF(R593&lt;=Dashboard!$K$27,"TIER 2","TIER 6"),IF(R593&gt;Dashboard!$J$28,IF(R593&lt;=Dashboard!$K$28,"TIER 3","TIER 6"),IF(R593&gt;Dashboard!$J$29,IF(R593&lt;=Dashboard!$K$29,"TIER 4","TIER 6"),IF(R593&gt;Dashboard!$J$30,IF(R593&lt;=Dashboard!$K$30,"TIER 5","TIER 6"),IF(R593&gt;Dashboard!$J$31,IF(R593&lt;=Dashboard!$K$31,"TIER 6","TIER 6"),"TIER 6")))))))</f>
        <v>TIER 3</v>
      </c>
      <c r="T593" s="14">
        <f>$R593*Dashboard!$K$37</f>
        <v>22787.131279491412</v>
      </c>
      <c r="U593" s="14">
        <f>$R593*Dashboard!$K$38</f>
        <v>34180.696919237111</v>
      </c>
      <c r="V593" s="14">
        <f>$R593*Dashboard!$K$39</f>
        <v>56967.828198728523</v>
      </c>
      <c r="W593" s="14">
        <f>$R593*Dashboard!$K$40</f>
        <v>113935.65639745705</v>
      </c>
    </row>
    <row r="594" spans="3:23" x14ac:dyDescent="0.55000000000000004">
      <c r="C594" s="1" t="s">
        <v>506</v>
      </c>
      <c r="D594" s="1" t="s">
        <v>515</v>
      </c>
      <c r="E594" s="14">
        <v>36774</v>
      </c>
      <c r="F594" s="14">
        <v>159822</v>
      </c>
      <c r="G594" s="14">
        <v>196596</v>
      </c>
      <c r="H594" s="14">
        <f>E594*(1+Dashboard!$K$19)^(Dashboard!$J$36-2011)</f>
        <v>43086.602076977309</v>
      </c>
      <c r="I594" s="14">
        <f>F594*(1+Dashboard!$K$20)^(Dashboard!$J$36-2011)</f>
        <v>166644.97598401556</v>
      </c>
      <c r="J594" s="14">
        <f>G594*(1+Dashboard!$K$18)^(Dashboard!$J$36-2011)</f>
        <v>212885.29689965807</v>
      </c>
      <c r="K594" s="1" t="str">
        <f>IF(J594&gt;Dashboard!$I$26,"Metro",IF(J594&gt;Dashboard!$H$26,IF(J594&lt;=Dashboard!$I$26,"TIER 1","TIER 6"),IF(J594&gt;Dashboard!$H$27,IF(J594&lt;=Dashboard!$I$27,"TIER 2","TIER 6"),IF(J594&gt;Dashboard!$H$28,IF(J594&lt;=Dashboard!$I$28,"TIER 3","TIER 6"),IF(J594&gt;Dashboard!$H$29,IF(J594&lt;=Dashboard!$I$29,"TIER 4","TIER 6"),IF(J594&gt;Dashboard!$H$30,IF(J594&lt;=Dashboard!$I$30,"TIER 5","TIER 6"),IF(J594&gt;Dashboard!$H$31,IF(J594&lt;=Dashboard!$I$31,"TIER 6","TIER 6"),"TIER 6")))))))</f>
        <v>TIER 3</v>
      </c>
      <c r="L594" s="14">
        <f>$J594*Dashboard!$J$37</f>
        <v>10644.264844982905</v>
      </c>
      <c r="M594" s="14">
        <f>$J594*Dashboard!$J$38</f>
        <v>16179.282564374013</v>
      </c>
      <c r="N594" s="14">
        <f>$J594*Dashboard!$J$39</f>
        <v>63865.589069897418</v>
      </c>
      <c r="O594" s="14">
        <f>$J594*Dashboard!$J$40</f>
        <v>122196.16042040374</v>
      </c>
      <c r="P594" s="14">
        <f>H594*(1+Dashboard!$L$19)^(Dashboard!$K$36-2019)</f>
        <v>47571.090228307898</v>
      </c>
      <c r="Q594" s="14">
        <f>I594*(1+Dashboard!$L$20)^(Dashboard!$K$36-2019)</f>
        <v>170650.6291483391</v>
      </c>
      <c r="R594" s="14">
        <f>J594*(1+Dashboard!$L$18)^(Dashboard!$K$36-2019)</f>
        <v>223744.58656006301</v>
      </c>
      <c r="S594" s="1" t="str">
        <f>IF(R594&gt;Dashboard!$K$26,"Metro",IF(R594&gt;Dashboard!$J$26,IF(R594&lt;=Dashboard!$K$26,"TIER 1","TIER 6"),IF(R594&gt;Dashboard!$J$27,IF(R594&lt;=Dashboard!$K$27,"TIER 2","TIER 6"),IF(R594&gt;Dashboard!$J$28,IF(R594&lt;=Dashboard!$K$28,"TIER 3","TIER 6"),IF(R594&gt;Dashboard!$J$29,IF(R594&lt;=Dashboard!$K$29,"TIER 4","TIER 6"),IF(R594&gt;Dashboard!$J$30,IF(R594&lt;=Dashboard!$K$30,"TIER 5","TIER 6"),IF(R594&gt;Dashboard!$J$31,IF(R594&lt;=Dashboard!$K$31,"TIER 6","TIER 6"),"TIER 6")))))))</f>
        <v>TIER 3</v>
      </c>
      <c r="T594" s="14">
        <f>$R594*Dashboard!$K$37</f>
        <v>22374.458656006303</v>
      </c>
      <c r="U594" s="14">
        <f>$R594*Dashboard!$K$38</f>
        <v>33561.687984009448</v>
      </c>
      <c r="V594" s="14">
        <f>$R594*Dashboard!$K$39</f>
        <v>55936.146640015751</v>
      </c>
      <c r="W594" s="14">
        <f>$R594*Dashboard!$K$40</f>
        <v>111872.2932800315</v>
      </c>
    </row>
    <row r="595" spans="3:23" x14ac:dyDescent="0.55000000000000004">
      <c r="C595" s="1" t="s">
        <v>506</v>
      </c>
      <c r="D595" s="1" t="s">
        <v>512</v>
      </c>
      <c r="E595" s="14">
        <v>55725</v>
      </c>
      <c r="F595" s="14">
        <v>138897</v>
      </c>
      <c r="G595" s="14">
        <v>194622</v>
      </c>
      <c r="H595" s="14">
        <f>E595*(1+Dashboard!$K$19)^(Dashboard!$J$36-2011)</f>
        <v>65290.719006351246</v>
      </c>
      <c r="I595" s="14">
        <f>F595*(1+Dashboard!$K$20)^(Dashboard!$J$36-2011)</f>
        <v>144826.66484746663</v>
      </c>
      <c r="J595" s="14">
        <f>G595*(1+Dashboard!$K$18)^(Dashboard!$J$36-2011)</f>
        <v>210747.73776274823</v>
      </c>
      <c r="K595" s="1" t="str">
        <f>IF(J595&gt;Dashboard!$I$26,"Metro",IF(J595&gt;Dashboard!$H$26,IF(J595&lt;=Dashboard!$I$26,"TIER 1","TIER 6"),IF(J595&gt;Dashboard!$H$27,IF(J595&lt;=Dashboard!$I$27,"TIER 2","TIER 6"),IF(J595&gt;Dashboard!$H$28,IF(J595&lt;=Dashboard!$I$28,"TIER 3","TIER 6"),IF(J595&gt;Dashboard!$H$29,IF(J595&lt;=Dashboard!$I$29,"TIER 4","TIER 6"),IF(J595&gt;Dashboard!$H$30,IF(J595&lt;=Dashboard!$I$30,"TIER 5","TIER 6"),IF(J595&gt;Dashboard!$H$31,IF(J595&lt;=Dashboard!$I$31,"TIER 6","TIER 6"),"TIER 6")))))))</f>
        <v>TIER 3</v>
      </c>
      <c r="L595" s="14">
        <f>$J595*Dashboard!$J$37</f>
        <v>10537.386888137413</v>
      </c>
      <c r="M595" s="14">
        <f>$J595*Dashboard!$J$38</f>
        <v>16016.828069968866</v>
      </c>
      <c r="N595" s="14">
        <f>$J595*Dashboard!$J$39</f>
        <v>63224.321328824466</v>
      </c>
      <c r="O595" s="14">
        <f>$J595*Dashboard!$J$40</f>
        <v>120969.20147581751</v>
      </c>
      <c r="P595" s="14">
        <f>H595*(1+Dashboard!$L$19)^(Dashboard!$K$36-2019)</f>
        <v>72086.229482037787</v>
      </c>
      <c r="Q595" s="14">
        <f>I595*(1+Dashboard!$L$20)^(Dashboard!$K$36-2019)</f>
        <v>148307.87023574262</v>
      </c>
      <c r="R595" s="14">
        <f>J595*(1+Dashboard!$L$18)^(Dashboard!$K$36-2019)</f>
        <v>221497.99042448768</v>
      </c>
      <c r="S595" s="1" t="str">
        <f>IF(R595&gt;Dashboard!$K$26,"Metro",IF(R595&gt;Dashboard!$J$26,IF(R595&lt;=Dashboard!$K$26,"TIER 1","TIER 6"),IF(R595&gt;Dashboard!$J$27,IF(R595&lt;=Dashboard!$K$27,"TIER 2","TIER 6"),IF(R595&gt;Dashboard!$J$28,IF(R595&lt;=Dashboard!$K$28,"TIER 3","TIER 6"),IF(R595&gt;Dashboard!$J$29,IF(R595&lt;=Dashboard!$K$29,"TIER 4","TIER 6"),IF(R595&gt;Dashboard!$J$30,IF(R595&lt;=Dashboard!$K$30,"TIER 5","TIER 6"),IF(R595&gt;Dashboard!$J$31,IF(R595&lt;=Dashboard!$K$31,"TIER 6","TIER 6"),"TIER 6")))))))</f>
        <v>TIER 3</v>
      </c>
      <c r="T595" s="14">
        <f>$R595*Dashboard!$K$37</f>
        <v>22149.799042448769</v>
      </c>
      <c r="U595" s="14">
        <f>$R595*Dashboard!$K$38</f>
        <v>33224.698563673148</v>
      </c>
      <c r="V595" s="14">
        <f>$R595*Dashboard!$K$39</f>
        <v>55374.49760612192</v>
      </c>
      <c r="W595" s="14">
        <f>$R595*Dashboard!$K$40</f>
        <v>110748.99521224384</v>
      </c>
    </row>
    <row r="596" spans="3:23" x14ac:dyDescent="0.55000000000000004">
      <c r="C596" s="1" t="s">
        <v>335</v>
      </c>
      <c r="D596" s="1" t="s">
        <v>336</v>
      </c>
      <c r="E596" s="14">
        <v>158860</v>
      </c>
      <c r="F596" s="14">
        <v>32313</v>
      </c>
      <c r="G596" s="14">
        <v>191173</v>
      </c>
      <c r="H596" s="14">
        <f>E596*(1+Dashboard!$K$19)^(Dashboard!$J$36-2011)</f>
        <v>186129.8092660199</v>
      </c>
      <c r="I596" s="14">
        <f>F596*(1+Dashboard!$K$20)^(Dashboard!$J$36-2011)</f>
        <v>33692.477312081537</v>
      </c>
      <c r="J596" s="14">
        <f>G596*(1+Dashboard!$K$18)^(Dashboard!$J$36-2011)</f>
        <v>207012.96498503699</v>
      </c>
      <c r="K596" s="1" t="str">
        <f>IF(J596&gt;Dashboard!$I$26,"Metro",IF(J596&gt;Dashboard!$H$26,IF(J596&lt;=Dashboard!$I$26,"TIER 1","TIER 6"),IF(J596&gt;Dashboard!$H$27,IF(J596&lt;=Dashboard!$I$27,"TIER 2","TIER 6"),IF(J596&gt;Dashboard!$H$28,IF(J596&lt;=Dashboard!$I$28,"TIER 3","TIER 6"),IF(J596&gt;Dashboard!$H$29,IF(J596&lt;=Dashboard!$I$29,"TIER 4","TIER 6"),IF(J596&gt;Dashboard!$H$30,IF(J596&lt;=Dashboard!$I$30,"TIER 5","TIER 6"),IF(J596&gt;Dashboard!$H$31,IF(J596&lt;=Dashboard!$I$31,"TIER 6","TIER 6"),"TIER 6")))))))</f>
        <v>TIER 3</v>
      </c>
      <c r="L596" s="14">
        <f>$J596*Dashboard!$J$37</f>
        <v>10350.64824925185</v>
      </c>
      <c r="M596" s="14">
        <f>$J596*Dashboard!$J$38</f>
        <v>15732.985338862811</v>
      </c>
      <c r="N596" s="14">
        <f>$J596*Dashboard!$J$39</f>
        <v>62103.889495511095</v>
      </c>
      <c r="O596" s="14">
        <f>$J596*Dashboard!$J$40</f>
        <v>118825.44190141125</v>
      </c>
      <c r="P596" s="14">
        <f>H596*(1+Dashboard!$L$19)^(Dashboard!$K$36-2019)</f>
        <v>205502.34931389007</v>
      </c>
      <c r="Q596" s="14">
        <f>I596*(1+Dashboard!$L$20)^(Dashboard!$K$36-2019)</f>
        <v>34502.344981731439</v>
      </c>
      <c r="R596" s="14">
        <f>J596*(1+Dashboard!$L$18)^(Dashboard!$K$36-2019)</f>
        <v>217572.70670027327</v>
      </c>
      <c r="S596" s="1" t="str">
        <f>IF(R596&gt;Dashboard!$K$26,"Metro",IF(R596&gt;Dashboard!$J$26,IF(R596&lt;=Dashboard!$K$26,"TIER 1","TIER 6"),IF(R596&gt;Dashboard!$J$27,IF(R596&lt;=Dashboard!$K$27,"TIER 2","TIER 6"),IF(R596&gt;Dashboard!$J$28,IF(R596&lt;=Dashboard!$K$28,"TIER 3","TIER 6"),IF(R596&gt;Dashboard!$J$29,IF(R596&lt;=Dashboard!$K$29,"TIER 4","TIER 6"),IF(R596&gt;Dashboard!$J$30,IF(R596&lt;=Dashboard!$K$30,"TIER 5","TIER 6"),IF(R596&gt;Dashboard!$J$31,IF(R596&lt;=Dashboard!$K$31,"TIER 6","TIER 6"),"TIER 6")))))))</f>
        <v>TIER 3</v>
      </c>
      <c r="T596" s="14">
        <f>$R596*Dashboard!$K$37</f>
        <v>21757.270670027327</v>
      </c>
      <c r="U596" s="14">
        <f>$R596*Dashboard!$K$38</f>
        <v>32635.90600504099</v>
      </c>
      <c r="V596" s="14">
        <f>$R596*Dashboard!$K$39</f>
        <v>54393.176675068316</v>
      </c>
      <c r="W596" s="14">
        <f>$R596*Dashboard!$K$40</f>
        <v>108786.35335013663</v>
      </c>
    </row>
    <row r="597" spans="3:23" x14ac:dyDescent="0.55000000000000004">
      <c r="C597" s="1" t="s">
        <v>480</v>
      </c>
      <c r="D597" s="1" t="s">
        <v>489</v>
      </c>
      <c r="E597" s="14">
        <v>27187</v>
      </c>
      <c r="F597" s="14">
        <v>156811</v>
      </c>
      <c r="G597" s="14">
        <v>183998</v>
      </c>
      <c r="H597" s="14">
        <f>E597*(1+Dashboard!$K$19)^(Dashboard!$J$36-2011)</f>
        <v>31853.903591308594</v>
      </c>
      <c r="I597" s="14">
        <f>F597*(1+Dashboard!$K$20)^(Dashboard!$J$36-2011)</f>
        <v>163505.43310075876</v>
      </c>
      <c r="J597" s="14">
        <f>G597*(1+Dashboard!$K$18)^(Dashboard!$J$36-2011)</f>
        <v>199243.46812215549</v>
      </c>
      <c r="K597" s="1" t="str">
        <f>IF(J597&gt;Dashboard!$I$26,"Metro",IF(J597&gt;Dashboard!$H$26,IF(J597&lt;=Dashboard!$I$26,"TIER 1","TIER 6"),IF(J597&gt;Dashboard!$H$27,IF(J597&lt;=Dashboard!$I$27,"TIER 2","TIER 6"),IF(J597&gt;Dashboard!$H$28,IF(J597&lt;=Dashboard!$I$28,"TIER 3","TIER 6"),IF(J597&gt;Dashboard!$H$29,IF(J597&lt;=Dashboard!$I$29,"TIER 4","TIER 6"),IF(J597&gt;Dashboard!$H$30,IF(J597&lt;=Dashboard!$I$30,"TIER 5","TIER 6"),IF(J597&gt;Dashboard!$H$31,IF(J597&lt;=Dashboard!$I$31,"TIER 6","TIER 6"),"TIER 6")))))))</f>
        <v>TIER 4</v>
      </c>
      <c r="L597" s="14">
        <f>$J597*Dashboard!$J$37</f>
        <v>9962.173406107775</v>
      </c>
      <c r="M597" s="14">
        <f>$J597*Dashboard!$J$38</f>
        <v>15142.503577283816</v>
      </c>
      <c r="N597" s="14">
        <f>$J597*Dashboard!$J$39</f>
        <v>59773.040436646646</v>
      </c>
      <c r="O597" s="14">
        <f>$J597*Dashboard!$J$40</f>
        <v>114365.75070211726</v>
      </c>
      <c r="P597" s="14">
        <f>H597*(1+Dashboard!$L$19)^(Dashboard!$K$36-2019)</f>
        <v>35169.283462147359</v>
      </c>
      <c r="Q597" s="14">
        <f>I597*(1+Dashboard!$L$20)^(Dashboard!$K$36-2019)</f>
        <v>167435.62092440468</v>
      </c>
      <c r="R597" s="14">
        <f>J597*(1+Dashboard!$L$18)^(Dashboard!$K$36-2019)</f>
        <v>209406.8874131644</v>
      </c>
      <c r="S597" s="1" t="str">
        <f>IF(R597&gt;Dashboard!$K$26,"Metro",IF(R597&gt;Dashboard!$J$26,IF(R597&lt;=Dashboard!$K$26,"TIER 1","TIER 6"),IF(R597&gt;Dashboard!$J$27,IF(R597&lt;=Dashboard!$K$27,"TIER 2","TIER 6"),IF(R597&gt;Dashboard!$J$28,IF(R597&lt;=Dashboard!$K$28,"TIER 3","TIER 6"),IF(R597&gt;Dashboard!$J$29,IF(R597&lt;=Dashboard!$K$29,"TIER 4","TIER 6"),IF(R597&gt;Dashboard!$J$30,IF(R597&lt;=Dashboard!$K$30,"TIER 5","TIER 6"),IF(R597&gt;Dashboard!$J$31,IF(R597&lt;=Dashboard!$K$31,"TIER 6","TIER 6"),"TIER 6")))))))</f>
        <v>TIER 3</v>
      </c>
      <c r="T597" s="14">
        <f>$R597*Dashboard!$K$37</f>
        <v>20940.68874131644</v>
      </c>
      <c r="U597" s="14">
        <f>$R597*Dashboard!$K$38</f>
        <v>31411.033111974659</v>
      </c>
      <c r="V597" s="14">
        <f>$R597*Dashboard!$K$39</f>
        <v>52351.721853291099</v>
      </c>
      <c r="W597" s="14">
        <f>$R597*Dashboard!$K$40</f>
        <v>104703.4437065822</v>
      </c>
    </row>
    <row r="598" spans="3:23" x14ac:dyDescent="0.55000000000000004">
      <c r="C598" s="1" t="s">
        <v>252</v>
      </c>
      <c r="D598" s="1" t="s">
        <v>262</v>
      </c>
      <c r="E598" s="14">
        <v>96963</v>
      </c>
      <c r="F598" s="14">
        <v>79610</v>
      </c>
      <c r="G598" s="14">
        <v>176573</v>
      </c>
      <c r="H598" s="14">
        <f>E598*(1+Dashboard!$K$19)^(Dashboard!$J$36-2011)</f>
        <v>113607.60856012267</v>
      </c>
      <c r="I598" s="14">
        <f>F598*(1+Dashboard!$K$20)^(Dashboard!$J$36-2011)</f>
        <v>83008.637972791475</v>
      </c>
      <c r="J598" s="14">
        <f>G598*(1+Dashboard!$K$18)^(Dashboard!$J$36-2011)</f>
        <v>191203.257082867</v>
      </c>
      <c r="K598" s="1" t="str">
        <f>IF(J598&gt;Dashboard!$I$26,"Metro",IF(J598&gt;Dashboard!$H$26,IF(J598&lt;=Dashboard!$I$26,"TIER 1","TIER 6"),IF(J598&gt;Dashboard!$H$27,IF(J598&lt;=Dashboard!$I$27,"TIER 2","TIER 6"),IF(J598&gt;Dashboard!$H$28,IF(J598&lt;=Dashboard!$I$28,"TIER 3","TIER 6"),IF(J598&gt;Dashboard!$H$29,IF(J598&lt;=Dashboard!$I$29,"TIER 4","TIER 6"),IF(J598&gt;Dashboard!$H$30,IF(J598&lt;=Dashboard!$I$30,"TIER 5","TIER 6"),IF(J598&gt;Dashboard!$H$31,IF(J598&lt;=Dashboard!$I$31,"TIER 6","TIER 6"),"TIER 6")))))))</f>
        <v>TIER 4</v>
      </c>
      <c r="L598" s="14">
        <f>$J598*Dashboard!$J$37</f>
        <v>9560.1628541433511</v>
      </c>
      <c r="M598" s="14">
        <f>$J598*Dashboard!$J$38</f>
        <v>14531.447538297891</v>
      </c>
      <c r="N598" s="14">
        <f>$J598*Dashboard!$J$39</f>
        <v>57360.977124860096</v>
      </c>
      <c r="O598" s="14">
        <f>$J598*Dashboard!$J$40</f>
        <v>109750.66956556567</v>
      </c>
      <c r="P598" s="14">
        <f>H598*(1+Dashboard!$L$19)^(Dashboard!$K$36-2019)</f>
        <v>125431.97970869143</v>
      </c>
      <c r="Q598" s="14">
        <f>I598*(1+Dashboard!$L$20)^(Dashboard!$K$36-2019)</f>
        <v>85003.920527206996</v>
      </c>
      <c r="R598" s="14">
        <f>J598*(1+Dashboard!$L$18)^(Dashboard!$K$36-2019)</f>
        <v>200956.5448059472</v>
      </c>
      <c r="S598" s="1" t="str">
        <f>IF(R598&gt;Dashboard!$K$26,"Metro",IF(R598&gt;Dashboard!$J$26,IF(R598&lt;=Dashboard!$K$26,"TIER 1","TIER 6"),IF(R598&gt;Dashboard!$J$27,IF(R598&lt;=Dashboard!$K$27,"TIER 2","TIER 6"),IF(R598&gt;Dashboard!$J$28,IF(R598&lt;=Dashboard!$K$28,"TIER 3","TIER 6"),IF(R598&gt;Dashboard!$J$29,IF(R598&lt;=Dashboard!$K$29,"TIER 4","TIER 6"),IF(R598&gt;Dashboard!$J$30,IF(R598&lt;=Dashboard!$K$30,"TIER 5","TIER 6"),IF(R598&gt;Dashboard!$J$31,IF(R598&lt;=Dashboard!$K$31,"TIER 6","TIER 6"),"TIER 6")))))))</f>
        <v>TIER 3</v>
      </c>
      <c r="T598" s="14">
        <f>$R598*Dashboard!$K$37</f>
        <v>20095.65448059472</v>
      </c>
      <c r="U598" s="14">
        <f>$R598*Dashboard!$K$38</f>
        <v>30143.481720892079</v>
      </c>
      <c r="V598" s="14">
        <f>$R598*Dashboard!$K$39</f>
        <v>50239.136201486799</v>
      </c>
      <c r="W598" s="14">
        <f>$R598*Dashboard!$K$40</f>
        <v>100478.2724029736</v>
      </c>
    </row>
    <row r="599" spans="3:23" x14ac:dyDescent="0.55000000000000004">
      <c r="C599" s="1" t="s">
        <v>506</v>
      </c>
      <c r="D599" s="1" t="s">
        <v>516</v>
      </c>
      <c r="E599" s="14">
        <v>35004</v>
      </c>
      <c r="F599" s="14">
        <v>131339</v>
      </c>
      <c r="G599" s="14">
        <v>166343</v>
      </c>
      <c r="H599" s="14">
        <f>E599*(1+Dashboard!$K$19)^(Dashboard!$J$36-2011)</f>
        <v>41012.764972603305</v>
      </c>
      <c r="I599" s="14">
        <f>F599*(1+Dashboard!$K$20)^(Dashboard!$J$36-2011)</f>
        <v>136946.00556096545</v>
      </c>
      <c r="J599" s="14">
        <f>G599*(1+Dashboard!$K$18)^(Dashboard!$J$36-2011)</f>
        <v>180125.63298429176</v>
      </c>
      <c r="K599" s="1" t="str">
        <f>IF(J599&gt;Dashboard!$I$26,"Metro",IF(J599&gt;Dashboard!$H$26,IF(J599&lt;=Dashboard!$I$26,"TIER 1","TIER 6"),IF(J599&gt;Dashboard!$H$27,IF(J599&lt;=Dashboard!$I$27,"TIER 2","TIER 6"),IF(J599&gt;Dashboard!$H$28,IF(J599&lt;=Dashboard!$I$28,"TIER 3","TIER 6"),IF(J599&gt;Dashboard!$H$29,IF(J599&lt;=Dashboard!$I$29,"TIER 4","TIER 6"),IF(J599&gt;Dashboard!$H$30,IF(J599&lt;=Dashboard!$I$30,"TIER 5","TIER 6"),IF(J599&gt;Dashboard!$H$31,IF(J599&lt;=Dashboard!$I$31,"TIER 6","TIER 6"),"TIER 6")))))))</f>
        <v>TIER 4</v>
      </c>
      <c r="L599" s="14">
        <f>$J599*Dashboard!$J$37</f>
        <v>9006.2816492145885</v>
      </c>
      <c r="M599" s="14">
        <f>$J599*Dashboard!$J$38</f>
        <v>13689.548106806174</v>
      </c>
      <c r="N599" s="14">
        <f>$J599*Dashboard!$J$39</f>
        <v>54037.689895287527</v>
      </c>
      <c r="O599" s="14">
        <f>$J599*Dashboard!$J$40</f>
        <v>103392.11333298348</v>
      </c>
      <c r="P599" s="14">
        <f>H599*(1+Dashboard!$L$19)^(Dashboard!$K$36-2019)</f>
        <v>45281.406492404683</v>
      </c>
      <c r="Q599" s="14">
        <f>I599*(1+Dashboard!$L$20)^(Dashboard!$K$36-2019)</f>
        <v>140237.78316948673</v>
      </c>
      <c r="R599" s="14">
        <f>J599*(1+Dashboard!$L$18)^(Dashboard!$K$36-2019)</f>
        <v>189313.85054711468</v>
      </c>
      <c r="S599" s="1" t="str">
        <f>IF(R599&gt;Dashboard!$K$26,"Metro",IF(R599&gt;Dashboard!$J$26,IF(R599&lt;=Dashboard!$K$26,"TIER 1","TIER 6"),IF(R599&gt;Dashboard!$J$27,IF(R599&lt;=Dashboard!$K$27,"TIER 2","TIER 6"),IF(R599&gt;Dashboard!$J$28,IF(R599&lt;=Dashboard!$K$28,"TIER 3","TIER 6"),IF(R599&gt;Dashboard!$J$29,IF(R599&lt;=Dashboard!$K$29,"TIER 4","TIER 6"),IF(R599&gt;Dashboard!$J$30,IF(R599&lt;=Dashboard!$K$30,"TIER 5","TIER 6"),IF(R599&gt;Dashboard!$J$31,IF(R599&lt;=Dashboard!$K$31,"TIER 6","TIER 6"),"TIER 6")))))))</f>
        <v>TIER 4</v>
      </c>
      <c r="T599" s="14">
        <f>$R599*Dashboard!$K$37</f>
        <v>18931.385054711467</v>
      </c>
      <c r="U599" s="14">
        <f>$R599*Dashboard!$K$38</f>
        <v>28397.077582067202</v>
      </c>
      <c r="V599" s="14">
        <f>$R599*Dashboard!$K$39</f>
        <v>47328.46263677867</v>
      </c>
      <c r="W599" s="14">
        <f>$R599*Dashboard!$K$40</f>
        <v>94656.925273557339</v>
      </c>
    </row>
    <row r="600" spans="3:23" x14ac:dyDescent="0.55000000000000004">
      <c r="C600" s="1" t="s">
        <v>506</v>
      </c>
      <c r="D600" s="1" t="s">
        <v>514</v>
      </c>
      <c r="E600" s="14">
        <v>24575</v>
      </c>
      <c r="F600" s="14">
        <v>138843</v>
      </c>
      <c r="G600" s="14">
        <v>163418</v>
      </c>
      <c r="H600" s="14">
        <f>E600*(1+Dashboard!$K$19)^(Dashboard!$J$36-2011)</f>
        <v>28793.529288130674</v>
      </c>
      <c r="I600" s="14">
        <f>F600*(1+Dashboard!$K$20)^(Dashboard!$J$36-2011)</f>
        <v>144770.35952840457</v>
      </c>
      <c r="J600" s="14">
        <f>G600*(1+Dashboard!$K$18)^(Dashboard!$J$36-2011)</f>
        <v>176958.27712032961</v>
      </c>
      <c r="K600" s="1" t="str">
        <f>IF(J600&gt;Dashboard!$I$26,"Metro",IF(J600&gt;Dashboard!$H$26,IF(J600&lt;=Dashboard!$I$26,"TIER 1","TIER 6"),IF(J600&gt;Dashboard!$H$27,IF(J600&lt;=Dashboard!$I$27,"TIER 2","TIER 6"),IF(J600&gt;Dashboard!$H$28,IF(J600&lt;=Dashboard!$I$28,"TIER 3","TIER 6"),IF(J600&gt;Dashboard!$H$29,IF(J600&lt;=Dashboard!$I$29,"TIER 4","TIER 6"),IF(J600&gt;Dashboard!$H$30,IF(J600&lt;=Dashboard!$I$30,"TIER 5","TIER 6"),IF(J600&gt;Dashboard!$H$31,IF(J600&lt;=Dashboard!$I$31,"TIER 6","TIER 6"),"TIER 6")))))))</f>
        <v>TIER 4</v>
      </c>
      <c r="L600" s="14">
        <f>$J600*Dashboard!$J$37</f>
        <v>8847.9138560164811</v>
      </c>
      <c r="M600" s="14">
        <f>$J600*Dashboard!$J$38</f>
        <v>13448.82906114505</v>
      </c>
      <c r="N600" s="14">
        <f>$J600*Dashboard!$J$39</f>
        <v>53087.483136098883</v>
      </c>
      <c r="O600" s="14">
        <f>$J600*Dashboard!$J$40</f>
        <v>101574.05106706922</v>
      </c>
      <c r="P600" s="14">
        <f>H600*(1+Dashboard!$L$19)^(Dashboard!$K$36-2019)</f>
        <v>31790.382943402041</v>
      </c>
      <c r="Q600" s="14">
        <f>I600*(1+Dashboard!$L$20)^(Dashboard!$K$36-2019)</f>
        <v>148250.21150306496</v>
      </c>
      <c r="R600" s="14">
        <f>J600*(1+Dashboard!$L$18)^(Dashboard!$K$36-2019)</f>
        <v>185984.92770184731</v>
      </c>
      <c r="S600" s="1" t="str">
        <f>IF(R600&gt;Dashboard!$K$26,"Metro",IF(R600&gt;Dashboard!$J$26,IF(R600&lt;=Dashboard!$K$26,"TIER 1","TIER 6"),IF(R600&gt;Dashboard!$J$27,IF(R600&lt;=Dashboard!$K$27,"TIER 2","TIER 6"),IF(R600&gt;Dashboard!$J$28,IF(R600&lt;=Dashboard!$K$28,"TIER 3","TIER 6"),IF(R600&gt;Dashboard!$J$29,IF(R600&lt;=Dashboard!$K$29,"TIER 4","TIER 6"),IF(R600&gt;Dashboard!$J$30,IF(R600&lt;=Dashboard!$K$30,"TIER 5","TIER 6"),IF(R600&gt;Dashboard!$J$31,IF(R600&lt;=Dashboard!$K$31,"TIER 6","TIER 6"),"TIER 6")))))))</f>
        <v>TIER 4</v>
      </c>
      <c r="T600" s="14">
        <f>$R600*Dashboard!$K$37</f>
        <v>18598.49277018473</v>
      </c>
      <c r="U600" s="14">
        <f>$R600*Dashboard!$K$38</f>
        <v>27897.739155277097</v>
      </c>
      <c r="V600" s="14">
        <f>$R600*Dashboard!$K$39</f>
        <v>46496.231925461827</v>
      </c>
      <c r="W600" s="14">
        <f>$R600*Dashboard!$K$40</f>
        <v>92992.463850923654</v>
      </c>
    </row>
    <row r="601" spans="3:23" x14ac:dyDescent="0.55000000000000004">
      <c r="C601" s="1" t="s">
        <v>498</v>
      </c>
      <c r="D601" s="1" t="s">
        <v>502</v>
      </c>
      <c r="E601" s="14">
        <v>68752</v>
      </c>
      <c r="F601" s="14">
        <v>92676</v>
      </c>
      <c r="G601" s="14">
        <v>161428</v>
      </c>
      <c r="H601" s="14">
        <f>E601*(1+Dashboard!$K$19)^(Dashboard!$J$36-2011)</f>
        <v>80553.925762667757</v>
      </c>
      <c r="I601" s="14">
        <f>F601*(1+Dashboard!$K$20)^(Dashboard!$J$36-2011)</f>
        <v>96632.439803622954</v>
      </c>
      <c r="J601" s="14">
        <f>G601*(1+Dashboard!$K$18)^(Dashboard!$J$36-2011)</f>
        <v>174803.39227612974</v>
      </c>
      <c r="K601" s="1" t="str">
        <f>IF(J601&gt;Dashboard!$I$26,"Metro",IF(J601&gt;Dashboard!$H$26,IF(J601&lt;=Dashboard!$I$26,"TIER 1","TIER 6"),IF(J601&gt;Dashboard!$H$27,IF(J601&lt;=Dashboard!$I$27,"TIER 2","TIER 6"),IF(J601&gt;Dashboard!$H$28,IF(J601&lt;=Dashboard!$I$28,"TIER 3","TIER 6"),IF(J601&gt;Dashboard!$H$29,IF(J601&lt;=Dashboard!$I$29,"TIER 4","TIER 6"),IF(J601&gt;Dashboard!$H$30,IF(J601&lt;=Dashboard!$I$30,"TIER 5","TIER 6"),IF(J601&gt;Dashboard!$H$31,IF(J601&lt;=Dashboard!$I$31,"TIER 6","TIER 6"),"TIER 6")))))))</f>
        <v>TIER 4</v>
      </c>
      <c r="L601" s="14">
        <f>$J601*Dashboard!$J$37</f>
        <v>8740.1696138064872</v>
      </c>
      <c r="M601" s="14">
        <f>$J601*Dashboard!$J$38</f>
        <v>13285.05781298586</v>
      </c>
      <c r="N601" s="14">
        <f>$J601*Dashboard!$J$39</f>
        <v>52441.017682838923</v>
      </c>
      <c r="O601" s="14">
        <f>$J601*Dashboard!$J$40</f>
        <v>100337.14716649849</v>
      </c>
      <c r="P601" s="14">
        <f>H601*(1+Dashboard!$L$19)^(Dashboard!$K$36-2019)</f>
        <v>88938.043056959388</v>
      </c>
      <c r="Q601" s="14">
        <f>I601*(1+Dashboard!$L$20)^(Dashboard!$K$36-2019)</f>
        <v>98955.198326585043</v>
      </c>
      <c r="R601" s="14">
        <f>J601*(1+Dashboard!$L$18)^(Dashboard!$K$36-2019)</f>
        <v>183720.12207378505</v>
      </c>
      <c r="S601" s="1" t="str">
        <f>IF(R601&gt;Dashboard!$K$26,"Metro",IF(R601&gt;Dashboard!$J$26,IF(R601&lt;=Dashboard!$K$26,"TIER 1","TIER 6"),IF(R601&gt;Dashboard!$J$27,IF(R601&lt;=Dashboard!$K$27,"TIER 2","TIER 6"),IF(R601&gt;Dashboard!$J$28,IF(R601&lt;=Dashboard!$K$28,"TIER 3","TIER 6"),IF(R601&gt;Dashboard!$J$29,IF(R601&lt;=Dashboard!$K$29,"TIER 4","TIER 6"),IF(R601&gt;Dashboard!$J$30,IF(R601&lt;=Dashboard!$K$30,"TIER 5","TIER 6"),IF(R601&gt;Dashboard!$J$31,IF(R601&lt;=Dashboard!$K$31,"TIER 6","TIER 6"),"TIER 6")))))))</f>
        <v>TIER 4</v>
      </c>
      <c r="T601" s="14">
        <f>$R601*Dashboard!$K$37</f>
        <v>18372.012207378506</v>
      </c>
      <c r="U601" s="14">
        <f>$R601*Dashboard!$K$38</f>
        <v>27558.018311067757</v>
      </c>
      <c r="V601" s="14">
        <f>$R601*Dashboard!$K$39</f>
        <v>45930.030518446263</v>
      </c>
      <c r="W601" s="14">
        <f>$R601*Dashboard!$K$40</f>
        <v>91860.061036892526</v>
      </c>
    </row>
    <row r="602" spans="3:23" x14ac:dyDescent="0.55000000000000004">
      <c r="C602" s="1" t="s">
        <v>252</v>
      </c>
      <c r="D602" s="1" t="s">
        <v>254</v>
      </c>
      <c r="E602" s="14">
        <v>19228</v>
      </c>
      <c r="F602" s="14">
        <v>128998</v>
      </c>
      <c r="G602" s="14">
        <v>148226</v>
      </c>
      <c r="H602" s="14">
        <f>E602*(1+Dashboard!$K$19)^(Dashboard!$J$36-2011)</f>
        <v>22528.666577911561</v>
      </c>
      <c r="I602" s="14">
        <f>F602*(1+Dashboard!$K$20)^(Dashboard!$J$36-2011)</f>
        <v>134505.06571051572</v>
      </c>
      <c r="J602" s="14">
        <f>G602*(1+Dashboard!$K$18)^(Dashboard!$J$36-2011)</f>
        <v>160507.51804842782</v>
      </c>
      <c r="K602" s="1" t="str">
        <f>IF(J602&gt;Dashboard!$I$26,"Metro",IF(J602&gt;Dashboard!$H$26,IF(J602&lt;=Dashboard!$I$26,"TIER 1","TIER 6"),IF(J602&gt;Dashboard!$H$27,IF(J602&lt;=Dashboard!$I$27,"TIER 2","TIER 6"),IF(J602&gt;Dashboard!$H$28,IF(J602&lt;=Dashboard!$I$28,"TIER 3","TIER 6"),IF(J602&gt;Dashboard!$H$29,IF(J602&lt;=Dashboard!$I$29,"TIER 4","TIER 6"),IF(J602&gt;Dashboard!$H$30,IF(J602&lt;=Dashboard!$I$30,"TIER 5","TIER 6"),IF(J602&gt;Dashboard!$H$31,IF(J602&lt;=Dashboard!$I$31,"TIER 6","TIER 6"),"TIER 6")))))))</f>
        <v>TIER 4</v>
      </c>
      <c r="L602" s="14">
        <f>$J602*Dashboard!$J$37</f>
        <v>8025.3759024213914</v>
      </c>
      <c r="M602" s="14">
        <f>$J602*Dashboard!$J$38</f>
        <v>12198.571371680515</v>
      </c>
      <c r="N602" s="14">
        <f>$J602*Dashboard!$J$39</f>
        <v>48152.255414528343</v>
      </c>
      <c r="O602" s="14">
        <f>$J602*Dashboard!$J$40</f>
        <v>92131.315359797576</v>
      </c>
      <c r="P602" s="14">
        <f>H602*(1+Dashboard!$L$19)^(Dashboard!$K$36-2019)</f>
        <v>24873.468290365592</v>
      </c>
      <c r="Q602" s="14">
        <f>I602*(1+Dashboard!$L$20)^(Dashboard!$K$36-2019)</f>
        <v>137738.17033247894</v>
      </c>
      <c r="R602" s="14">
        <f>J602*(1+Dashboard!$L$18)^(Dashboard!$K$36-2019)</f>
        <v>168695.01458550477</v>
      </c>
      <c r="S602" s="1" t="str">
        <f>IF(R602&gt;Dashboard!$K$26,"Metro",IF(R602&gt;Dashboard!$J$26,IF(R602&lt;=Dashboard!$K$26,"TIER 1","TIER 6"),IF(R602&gt;Dashboard!$J$27,IF(R602&lt;=Dashboard!$K$27,"TIER 2","TIER 6"),IF(R602&gt;Dashboard!$J$28,IF(R602&lt;=Dashboard!$K$28,"TIER 3","TIER 6"),IF(R602&gt;Dashboard!$J$29,IF(R602&lt;=Dashboard!$K$29,"TIER 4","TIER 6"),IF(R602&gt;Dashboard!$J$30,IF(R602&lt;=Dashboard!$K$30,"TIER 5","TIER 6"),IF(R602&gt;Dashboard!$J$31,IF(R602&lt;=Dashboard!$K$31,"TIER 6","TIER 6"),"TIER 6")))))))</f>
        <v>TIER 4</v>
      </c>
      <c r="T602" s="14">
        <f>$R602*Dashboard!$K$37</f>
        <v>16869.50145855048</v>
      </c>
      <c r="U602" s="14">
        <f>$R602*Dashboard!$K$38</f>
        <v>25304.252187825714</v>
      </c>
      <c r="V602" s="14">
        <f>$R602*Dashboard!$K$39</f>
        <v>42173.753646376194</v>
      </c>
      <c r="W602" s="14">
        <f>$R602*Dashboard!$K$40</f>
        <v>84347.507292752387</v>
      </c>
    </row>
    <row r="603" spans="3:23" x14ac:dyDescent="0.55000000000000004">
      <c r="C603" s="1" t="s">
        <v>583</v>
      </c>
      <c r="D603" s="1" t="s">
        <v>586</v>
      </c>
      <c r="E603" s="14">
        <v>21199</v>
      </c>
      <c r="F603" s="14">
        <v>125651</v>
      </c>
      <c r="G603" s="14">
        <v>146850</v>
      </c>
      <c r="H603" s="14">
        <f>E603*(1+Dashboard!$K$19)^(Dashboard!$J$36-2011)</f>
        <v>24838.007217867027</v>
      </c>
      <c r="I603" s="14">
        <f>F603*(1+Dashboard!$K$20)^(Dashboard!$J$36-2011)</f>
        <v>131015.17861976162</v>
      </c>
      <c r="J603" s="14">
        <f>G603*(1+Dashboard!$K$18)^(Dashboard!$J$36-2011)</f>
        <v>159017.50722148357</v>
      </c>
      <c r="K603" s="1" t="str">
        <f>IF(J603&gt;Dashboard!$I$26,"Metro",IF(J603&gt;Dashboard!$H$26,IF(J603&lt;=Dashboard!$I$26,"TIER 1","TIER 6"),IF(J603&gt;Dashboard!$H$27,IF(J603&lt;=Dashboard!$I$27,"TIER 2","TIER 6"),IF(J603&gt;Dashboard!$H$28,IF(J603&lt;=Dashboard!$I$28,"TIER 3","TIER 6"),IF(J603&gt;Dashboard!$H$29,IF(J603&lt;=Dashboard!$I$29,"TIER 4","TIER 6"),IF(J603&gt;Dashboard!$H$30,IF(J603&lt;=Dashboard!$I$30,"TIER 5","TIER 6"),IF(J603&gt;Dashboard!$H$31,IF(J603&lt;=Dashboard!$I$31,"TIER 6","TIER 6"),"TIER 6")))))))</f>
        <v>TIER 4</v>
      </c>
      <c r="L603" s="14">
        <f>$J603*Dashboard!$J$37</f>
        <v>7950.8753610741787</v>
      </c>
      <c r="M603" s="14">
        <f>$J603*Dashboard!$J$38</f>
        <v>12085.330548832751</v>
      </c>
      <c r="N603" s="14">
        <f>$J603*Dashboard!$J$39</f>
        <v>47705.252166445069</v>
      </c>
      <c r="O603" s="14">
        <f>$J603*Dashboard!$J$40</f>
        <v>91276.049145131576</v>
      </c>
      <c r="P603" s="14">
        <f>H603*(1+Dashboard!$L$19)^(Dashboard!$K$36-2019)</f>
        <v>27423.166958990027</v>
      </c>
      <c r="Q603" s="14">
        <f>I603*(1+Dashboard!$L$20)^(Dashboard!$K$36-2019)</f>
        <v>134164.39666077236</v>
      </c>
      <c r="R603" s="14">
        <f>J603*(1+Dashboard!$L$18)^(Dashboard!$K$36-2019)</f>
        <v>167128.99823162853</v>
      </c>
      <c r="S603" s="1" t="str">
        <f>IF(R603&gt;Dashboard!$K$26,"Metro",IF(R603&gt;Dashboard!$J$26,IF(R603&lt;=Dashboard!$K$26,"TIER 1","TIER 6"),IF(R603&gt;Dashboard!$J$27,IF(R603&lt;=Dashboard!$K$27,"TIER 2","TIER 6"),IF(R603&gt;Dashboard!$J$28,IF(R603&lt;=Dashboard!$K$28,"TIER 3","TIER 6"),IF(R603&gt;Dashboard!$J$29,IF(R603&lt;=Dashboard!$K$29,"TIER 4","TIER 6"),IF(R603&gt;Dashboard!$J$30,IF(R603&lt;=Dashboard!$K$30,"TIER 5","TIER 6"),IF(R603&gt;Dashboard!$J$31,IF(R603&lt;=Dashboard!$K$31,"TIER 6","TIER 6"),"TIER 6")))))))</f>
        <v>TIER 4</v>
      </c>
      <c r="T603" s="14">
        <f>$R603*Dashboard!$K$37</f>
        <v>16712.899823162854</v>
      </c>
      <c r="U603" s="14">
        <f>$R603*Dashboard!$K$38</f>
        <v>25069.349734744279</v>
      </c>
      <c r="V603" s="14">
        <f>$R603*Dashboard!$K$39</f>
        <v>41782.249557907133</v>
      </c>
      <c r="W603" s="14">
        <f>$R603*Dashboard!$K$40</f>
        <v>83564.499115814266</v>
      </c>
    </row>
    <row r="604" spans="3:23" x14ac:dyDescent="0.55000000000000004">
      <c r="C604" s="1" t="s">
        <v>252</v>
      </c>
      <c r="D604" s="1" t="s">
        <v>259</v>
      </c>
      <c r="E604" s="14">
        <v>32430</v>
      </c>
      <c r="F604" s="14">
        <v>113296</v>
      </c>
      <c r="G604" s="14">
        <v>145726</v>
      </c>
      <c r="H604" s="14">
        <f>E604*(1+Dashboard!$K$19)^(Dashboard!$J$36-2011)</f>
        <v>37996.913725903469</v>
      </c>
      <c r="I604" s="14">
        <f>F604*(1+Dashboard!$K$20)^(Dashboard!$J$36-2011)</f>
        <v>118132.73015658063</v>
      </c>
      <c r="J604" s="14">
        <f>G604*(1+Dashboard!$K$18)^(Dashboard!$J$36-2011)</f>
        <v>157800.37628435763</v>
      </c>
      <c r="K604" s="1" t="str">
        <f>IF(J604&gt;Dashboard!$I$26,"Metro",IF(J604&gt;Dashboard!$H$26,IF(J604&lt;=Dashboard!$I$26,"TIER 1","TIER 6"),IF(J604&gt;Dashboard!$H$27,IF(J604&lt;=Dashboard!$I$27,"TIER 2","TIER 6"),IF(J604&gt;Dashboard!$H$28,IF(J604&lt;=Dashboard!$I$28,"TIER 3","TIER 6"),IF(J604&gt;Dashboard!$H$29,IF(J604&lt;=Dashboard!$I$29,"TIER 4","TIER 6"),IF(J604&gt;Dashboard!$H$30,IF(J604&lt;=Dashboard!$I$30,"TIER 5","TIER 6"),IF(J604&gt;Dashboard!$H$31,IF(J604&lt;=Dashboard!$I$31,"TIER 6","TIER 6"),"TIER 6")))))))</f>
        <v>TIER 4</v>
      </c>
      <c r="L604" s="14">
        <f>$J604*Dashboard!$J$37</f>
        <v>7890.0188142178813</v>
      </c>
      <c r="M604" s="14">
        <f>$J604*Dashboard!$J$38</f>
        <v>11992.82859761118</v>
      </c>
      <c r="N604" s="14">
        <f>$J604*Dashboard!$J$39</f>
        <v>47340.112885307288</v>
      </c>
      <c r="O604" s="14">
        <f>$J604*Dashboard!$J$40</f>
        <v>90577.415987221291</v>
      </c>
      <c r="P604" s="14">
        <f>H604*(1+Dashboard!$L$19)^(Dashboard!$K$36-2019)</f>
        <v>41951.66302561661</v>
      </c>
      <c r="Q604" s="14">
        <f>I604*(1+Dashboard!$L$20)^(Dashboard!$K$36-2019)</f>
        <v>120972.2921749836</v>
      </c>
      <c r="R604" s="14">
        <f>J604*(1+Dashboard!$L$18)^(Dashboard!$K$36-2019)</f>
        <v>165849.78138442154</v>
      </c>
      <c r="S604" s="1" t="str">
        <f>IF(R604&gt;Dashboard!$K$26,"Metro",IF(R604&gt;Dashboard!$J$26,IF(R604&lt;=Dashboard!$K$26,"TIER 1","TIER 6"),IF(R604&gt;Dashboard!$J$27,IF(R604&lt;=Dashboard!$K$27,"TIER 2","TIER 6"),IF(R604&gt;Dashboard!$J$28,IF(R604&lt;=Dashboard!$K$28,"TIER 3","TIER 6"),IF(R604&gt;Dashboard!$J$29,IF(R604&lt;=Dashboard!$K$29,"TIER 4","TIER 6"),IF(R604&gt;Dashboard!$J$30,IF(R604&lt;=Dashboard!$K$30,"TIER 5","TIER 6"),IF(R604&gt;Dashboard!$J$31,IF(R604&lt;=Dashboard!$K$31,"TIER 6","TIER 6"),"TIER 6")))))))</f>
        <v>TIER 4</v>
      </c>
      <c r="T604" s="14">
        <f>$R604*Dashboard!$K$37</f>
        <v>16584.978138442155</v>
      </c>
      <c r="U604" s="14">
        <f>$R604*Dashboard!$K$38</f>
        <v>24877.467207663231</v>
      </c>
      <c r="V604" s="14">
        <f>$R604*Dashboard!$K$39</f>
        <v>41462.445346105385</v>
      </c>
      <c r="W604" s="14">
        <f>$R604*Dashboard!$K$40</f>
        <v>82924.890692210771</v>
      </c>
    </row>
    <row r="605" spans="3:23" x14ac:dyDescent="0.55000000000000004">
      <c r="C605" s="1" t="s">
        <v>480</v>
      </c>
      <c r="D605" s="1" t="s">
        <v>482</v>
      </c>
      <c r="E605" s="14">
        <v>16847</v>
      </c>
      <c r="F605" s="14">
        <v>127335</v>
      </c>
      <c r="G605" s="14">
        <v>144182</v>
      </c>
      <c r="H605" s="14">
        <f>E605*(1+Dashboard!$K$19)^(Dashboard!$J$36-2011)</f>
        <v>19738.945591745167</v>
      </c>
      <c r="I605" s="14">
        <f>F605*(1+Dashboard!$K$20)^(Dashboard!$J$36-2011)</f>
        <v>132771.07042162295</v>
      </c>
      <c r="J605" s="14">
        <f>G605*(1+Dashboard!$K$18)^(Dashboard!$J$36-2011)</f>
        <v>156128.44553086787</v>
      </c>
      <c r="K605" s="1" t="str">
        <f>IF(J605&gt;Dashboard!$I$26,"Metro",IF(J605&gt;Dashboard!$H$26,IF(J605&lt;=Dashboard!$I$26,"TIER 1","TIER 6"),IF(J605&gt;Dashboard!$H$27,IF(J605&lt;=Dashboard!$I$27,"TIER 2","TIER 6"),IF(J605&gt;Dashboard!$H$28,IF(J605&lt;=Dashboard!$I$28,"TIER 3","TIER 6"),IF(J605&gt;Dashboard!$H$29,IF(J605&lt;=Dashboard!$I$29,"TIER 4","TIER 6"),IF(J605&gt;Dashboard!$H$30,IF(J605&lt;=Dashboard!$I$30,"TIER 5","TIER 6"),IF(J605&gt;Dashboard!$H$31,IF(J605&lt;=Dashboard!$I$31,"TIER 6","TIER 6"),"TIER 6")))))))</f>
        <v>TIER 4</v>
      </c>
      <c r="L605" s="14">
        <f>$J605*Dashboard!$J$37</f>
        <v>7806.4222765433942</v>
      </c>
      <c r="M605" s="14">
        <f>$J605*Dashboard!$J$38</f>
        <v>11865.761860345958</v>
      </c>
      <c r="N605" s="14">
        <f>$J605*Dashboard!$J$39</f>
        <v>46838.533659260363</v>
      </c>
      <c r="O605" s="14">
        <f>$J605*Dashboard!$J$40</f>
        <v>89617.727734718166</v>
      </c>
      <c r="P605" s="14">
        <f>H605*(1+Dashboard!$L$19)^(Dashboard!$K$36-2019)</f>
        <v>21793.390903255102</v>
      </c>
      <c r="Q605" s="14">
        <f>I605*(1+Dashboard!$L$20)^(Dashboard!$K$36-2019)</f>
        <v>135962.49491686851</v>
      </c>
      <c r="R605" s="14">
        <f>J605*(1+Dashboard!$L$18)^(Dashboard!$K$36-2019)</f>
        <v>164092.56535943254</v>
      </c>
      <c r="S605" s="1" t="str">
        <f>IF(R605&gt;Dashboard!$K$26,"Metro",IF(R605&gt;Dashboard!$J$26,IF(R605&lt;=Dashboard!$K$26,"TIER 1","TIER 6"),IF(R605&gt;Dashboard!$J$27,IF(R605&lt;=Dashboard!$K$27,"TIER 2","TIER 6"),IF(R605&gt;Dashboard!$J$28,IF(R605&lt;=Dashboard!$K$28,"TIER 3","TIER 6"),IF(R605&gt;Dashboard!$J$29,IF(R605&lt;=Dashboard!$K$29,"TIER 4","TIER 6"),IF(R605&gt;Dashboard!$J$30,IF(R605&lt;=Dashboard!$K$30,"TIER 5","TIER 6"),IF(R605&gt;Dashboard!$J$31,IF(R605&lt;=Dashboard!$K$31,"TIER 6","TIER 6"),"TIER 6")))))))</f>
        <v>TIER 4</v>
      </c>
      <c r="T605" s="14">
        <f>$R605*Dashboard!$K$37</f>
        <v>16409.256535943256</v>
      </c>
      <c r="U605" s="14">
        <f>$R605*Dashboard!$K$38</f>
        <v>24613.88480391488</v>
      </c>
      <c r="V605" s="14">
        <f>$R605*Dashboard!$K$39</f>
        <v>41023.141339858135</v>
      </c>
      <c r="W605" s="14">
        <f>$R605*Dashboard!$K$40</f>
        <v>82046.282679716271</v>
      </c>
    </row>
    <row r="606" spans="3:23" x14ac:dyDescent="0.55000000000000004">
      <c r="C606" s="1" t="s">
        <v>490</v>
      </c>
      <c r="D606" s="1" t="s">
        <v>495</v>
      </c>
      <c r="E606" s="14">
        <v>13131</v>
      </c>
      <c r="F606" s="14">
        <v>129203</v>
      </c>
      <c r="G606" s="14">
        <v>142334</v>
      </c>
      <c r="H606" s="14">
        <f>E606*(1+Dashboard!$K$19)^(Dashboard!$J$36-2011)</f>
        <v>15385.059331940749</v>
      </c>
      <c r="I606" s="14">
        <f>F606*(1+Dashboard!$K$20)^(Dashboard!$J$36-2011)</f>
        <v>134718.8173847328</v>
      </c>
      <c r="J606" s="14">
        <f>G606*(1+Dashboard!$K$18)^(Dashboard!$J$36-2011)</f>
        <v>154127.32633886716</v>
      </c>
      <c r="K606" s="1" t="str">
        <f>IF(J606&gt;Dashboard!$I$26,"Metro",IF(J606&gt;Dashboard!$H$26,IF(J606&lt;=Dashboard!$I$26,"TIER 1","TIER 6"),IF(J606&gt;Dashboard!$H$27,IF(J606&lt;=Dashboard!$I$27,"TIER 2","TIER 6"),IF(J606&gt;Dashboard!$H$28,IF(J606&lt;=Dashboard!$I$28,"TIER 3","TIER 6"),IF(J606&gt;Dashboard!$H$29,IF(J606&lt;=Dashboard!$I$29,"TIER 4","TIER 6"),IF(J606&gt;Dashboard!$H$30,IF(J606&lt;=Dashboard!$I$30,"TIER 5","TIER 6"),IF(J606&gt;Dashboard!$H$31,IF(J606&lt;=Dashboard!$I$31,"TIER 6","TIER 6"),"TIER 6")))))))</f>
        <v>TIER 4</v>
      </c>
      <c r="L606" s="14">
        <f>$J606*Dashboard!$J$37</f>
        <v>7706.3663169433585</v>
      </c>
      <c r="M606" s="14">
        <f>$J606*Dashboard!$J$38</f>
        <v>11713.676801753903</v>
      </c>
      <c r="N606" s="14">
        <f>$J606*Dashboard!$J$39</f>
        <v>46238.197901660147</v>
      </c>
      <c r="O606" s="14">
        <f>$J606*Dashboard!$J$40</f>
        <v>88469.085318509766</v>
      </c>
      <c r="P606" s="14">
        <f>H606*(1+Dashboard!$L$19)^(Dashboard!$K$36-2019)</f>
        <v>16986.348664488796</v>
      </c>
      <c r="Q606" s="14">
        <f>I606*(1+Dashboard!$L$20)^(Dashboard!$K$36-2019)</f>
        <v>137957.05996579232</v>
      </c>
      <c r="R606" s="14">
        <f>J606*(1+Dashboard!$L$18)^(Dashboard!$K$36-2019)</f>
        <v>161989.3689771918</v>
      </c>
      <c r="S606" s="1" t="str">
        <f>IF(R606&gt;Dashboard!$K$26,"Metro",IF(R606&gt;Dashboard!$J$26,IF(R606&lt;=Dashboard!$K$26,"TIER 1","TIER 6"),IF(R606&gt;Dashboard!$J$27,IF(R606&lt;=Dashboard!$K$27,"TIER 2","TIER 6"),IF(R606&gt;Dashboard!$J$28,IF(R606&lt;=Dashboard!$K$28,"TIER 3","TIER 6"),IF(R606&gt;Dashboard!$J$29,IF(R606&lt;=Dashboard!$K$29,"TIER 4","TIER 6"),IF(R606&gt;Dashboard!$J$30,IF(R606&lt;=Dashboard!$K$30,"TIER 5","TIER 6"),IF(R606&gt;Dashboard!$J$31,IF(R606&lt;=Dashboard!$K$31,"TIER 6","TIER 6"),"TIER 6")))))))</f>
        <v>TIER 4</v>
      </c>
      <c r="T606" s="14">
        <f>$R606*Dashboard!$K$37</f>
        <v>16198.936897719181</v>
      </c>
      <c r="U606" s="14">
        <f>$R606*Dashboard!$K$38</f>
        <v>24298.405346578769</v>
      </c>
      <c r="V606" s="14">
        <f>$R606*Dashboard!$K$39</f>
        <v>40497.34224429795</v>
      </c>
      <c r="W606" s="14">
        <f>$R606*Dashboard!$K$40</f>
        <v>80994.6844885959</v>
      </c>
    </row>
    <row r="607" spans="3:23" x14ac:dyDescent="0.55000000000000004">
      <c r="C607" s="1" t="s">
        <v>518</v>
      </c>
      <c r="D607" s="1" t="s">
        <v>521</v>
      </c>
      <c r="E607" s="14">
        <v>142004</v>
      </c>
      <c r="F607" s="14">
        <v>0</v>
      </c>
      <c r="G607" s="14">
        <v>142004</v>
      </c>
      <c r="H607" s="14">
        <f>E607*(1+Dashboard!$K$19)^(Dashboard!$J$36-2011)</f>
        <v>166380.31873984571</v>
      </c>
      <c r="I607" s="14">
        <f>F607*(1+Dashboard!$K$20)^(Dashboard!$J$36-2011)</f>
        <v>0</v>
      </c>
      <c r="J607" s="14">
        <f>G607*(1+Dashboard!$K$18)^(Dashboard!$J$36-2011)</f>
        <v>153769.9836260099</v>
      </c>
      <c r="K607" s="1" t="str">
        <f>IF(J607&gt;Dashboard!$I$26,"Metro",IF(J607&gt;Dashboard!$H$26,IF(J607&lt;=Dashboard!$I$26,"TIER 1","TIER 6"),IF(J607&gt;Dashboard!$H$27,IF(J607&lt;=Dashboard!$I$27,"TIER 2","TIER 6"),IF(J607&gt;Dashboard!$H$28,IF(J607&lt;=Dashboard!$I$28,"TIER 3","TIER 6"),IF(J607&gt;Dashboard!$H$29,IF(J607&lt;=Dashboard!$I$29,"TIER 4","TIER 6"),IF(J607&gt;Dashboard!$H$30,IF(J607&lt;=Dashboard!$I$30,"TIER 5","TIER 6"),IF(J607&gt;Dashboard!$H$31,IF(J607&lt;=Dashboard!$I$31,"TIER 6","TIER 6"),"TIER 6")))))))</f>
        <v>TIER 4</v>
      </c>
      <c r="L607" s="14">
        <f>$J607*Dashboard!$J$37</f>
        <v>7688.4991813004954</v>
      </c>
      <c r="M607" s="14">
        <f>$J607*Dashboard!$J$38</f>
        <v>11686.518755576752</v>
      </c>
      <c r="N607" s="14">
        <f>$J607*Dashboard!$J$39</f>
        <v>46130.99508780297</v>
      </c>
      <c r="O607" s="14">
        <f>$J607*Dashboard!$J$40</f>
        <v>88263.970601329696</v>
      </c>
      <c r="P607" s="14">
        <f>H607*(1+Dashboard!$L$19)^(Dashboard!$K$36-2019)</f>
        <v>183697.31595096085</v>
      </c>
      <c r="Q607" s="14">
        <f>I607*(1+Dashboard!$L$20)^(Dashboard!$K$36-2019)</f>
        <v>0</v>
      </c>
      <c r="R607" s="14">
        <f>J607*(1+Dashboard!$L$18)^(Dashboard!$K$36-2019)</f>
        <v>161613.79819464884</v>
      </c>
      <c r="S607" s="1" t="str">
        <f>IF(R607&gt;Dashboard!$K$26,"Metro",IF(R607&gt;Dashboard!$J$26,IF(R607&lt;=Dashboard!$K$26,"TIER 1","TIER 6"),IF(R607&gt;Dashboard!$J$27,IF(R607&lt;=Dashboard!$K$27,"TIER 2","TIER 6"),IF(R607&gt;Dashboard!$J$28,IF(R607&lt;=Dashboard!$K$28,"TIER 3","TIER 6"),IF(R607&gt;Dashboard!$J$29,IF(R607&lt;=Dashboard!$K$29,"TIER 4","TIER 6"),IF(R607&gt;Dashboard!$J$30,IF(R607&lt;=Dashboard!$K$30,"TIER 5","TIER 6"),IF(R607&gt;Dashboard!$J$31,IF(R607&lt;=Dashboard!$K$31,"TIER 6","TIER 6"),"TIER 6")))))))</f>
        <v>TIER 4</v>
      </c>
      <c r="T607" s="14">
        <f>$R607*Dashboard!$K$37</f>
        <v>16161.379819464884</v>
      </c>
      <c r="U607" s="14">
        <f>$R607*Dashboard!$K$38</f>
        <v>24242.069729197327</v>
      </c>
      <c r="V607" s="14">
        <f>$R607*Dashboard!$K$39</f>
        <v>40403.449548662211</v>
      </c>
      <c r="W607" s="14">
        <f>$R607*Dashboard!$K$40</f>
        <v>80806.899097324422</v>
      </c>
    </row>
    <row r="608" spans="3:23" x14ac:dyDescent="0.55000000000000004">
      <c r="C608" s="1" t="s">
        <v>376</v>
      </c>
      <c r="D608" s="1" t="s">
        <v>382</v>
      </c>
      <c r="E608" s="14">
        <v>16338</v>
      </c>
      <c r="F608" s="14">
        <v>124464</v>
      </c>
      <c r="G608" s="14">
        <v>140802</v>
      </c>
      <c r="H608" s="14">
        <f>E608*(1+Dashboard!$K$19)^(Dashboard!$J$36-2011)</f>
        <v>19142.570966815016</v>
      </c>
      <c r="I608" s="14">
        <f>F608*(1+Dashboard!$K$20)^(Dashboard!$J$36-2011)</f>
        <v>129777.50429149</v>
      </c>
      <c r="J608" s="14">
        <f>G608*(1+Dashboard!$K$18)^(Dashboard!$J$36-2011)</f>
        <v>152468.38986584495</v>
      </c>
      <c r="K608" s="1" t="str">
        <f>IF(J608&gt;Dashboard!$I$26,"Metro",IF(J608&gt;Dashboard!$H$26,IF(J608&lt;=Dashboard!$I$26,"TIER 1","TIER 6"),IF(J608&gt;Dashboard!$H$27,IF(J608&lt;=Dashboard!$I$27,"TIER 2","TIER 6"),IF(J608&gt;Dashboard!$H$28,IF(J608&lt;=Dashboard!$I$28,"TIER 3","TIER 6"),IF(J608&gt;Dashboard!$H$29,IF(J608&lt;=Dashboard!$I$29,"TIER 4","TIER 6"),IF(J608&gt;Dashboard!$H$30,IF(J608&lt;=Dashboard!$I$30,"TIER 5","TIER 6"),IF(J608&gt;Dashboard!$H$31,IF(J608&lt;=Dashboard!$I$31,"TIER 6","TIER 6"),"TIER 6")))))))</f>
        <v>TIER 4</v>
      </c>
      <c r="L608" s="14">
        <f>$J608*Dashboard!$J$37</f>
        <v>7623.4194932922474</v>
      </c>
      <c r="M608" s="14">
        <f>$J608*Dashboard!$J$38</f>
        <v>11587.597629804215</v>
      </c>
      <c r="N608" s="14">
        <f>$J608*Dashboard!$J$39</f>
        <v>45740.516959753484</v>
      </c>
      <c r="O608" s="14">
        <f>$J608*Dashboard!$J$40</f>
        <v>87516.855782995015</v>
      </c>
      <c r="P608" s="14">
        <f>H608*(1+Dashboard!$L$19)^(Dashboard!$K$36-2019)</f>
        <v>21134.945128354124</v>
      </c>
      <c r="Q608" s="14">
        <f>I608*(1+Dashboard!$L$20)^(Dashboard!$K$36-2019)</f>
        <v>132896.97229617249</v>
      </c>
      <c r="R608" s="14">
        <f>J608*(1+Dashboard!$L$18)^(Dashboard!$K$36-2019)</f>
        <v>160245.810071568</v>
      </c>
      <c r="S608" s="1" t="str">
        <f>IF(R608&gt;Dashboard!$K$26,"Metro",IF(R608&gt;Dashboard!$J$26,IF(R608&lt;=Dashboard!$K$26,"TIER 1","TIER 6"),IF(R608&gt;Dashboard!$J$27,IF(R608&lt;=Dashboard!$K$27,"TIER 2","TIER 6"),IF(R608&gt;Dashboard!$J$28,IF(R608&lt;=Dashboard!$K$28,"TIER 3","TIER 6"),IF(R608&gt;Dashboard!$J$29,IF(R608&lt;=Dashboard!$K$29,"TIER 4","TIER 6"),IF(R608&gt;Dashboard!$J$30,IF(R608&lt;=Dashboard!$K$30,"TIER 5","TIER 6"),IF(R608&gt;Dashboard!$J$31,IF(R608&lt;=Dashboard!$K$31,"TIER 6","TIER 6"),"TIER 6")))))))</f>
        <v>TIER 4</v>
      </c>
      <c r="T608" s="14">
        <f>$R608*Dashboard!$K$37</f>
        <v>16024.581007156801</v>
      </c>
      <c r="U608" s="14">
        <f>$R608*Dashboard!$K$38</f>
        <v>24036.8715107352</v>
      </c>
      <c r="V608" s="14">
        <f>$R608*Dashboard!$K$39</f>
        <v>40061.452517892001</v>
      </c>
      <c r="W608" s="14">
        <f>$R608*Dashboard!$K$40</f>
        <v>80122.905035784002</v>
      </c>
    </row>
    <row r="609" spans="3:23" x14ac:dyDescent="0.55000000000000004">
      <c r="C609" s="1" t="s">
        <v>506</v>
      </c>
      <c r="D609" s="1" t="s">
        <v>517</v>
      </c>
      <c r="E609" s="14">
        <v>27597</v>
      </c>
      <c r="F609" s="14">
        <v>113160</v>
      </c>
      <c r="G609" s="14">
        <v>140757</v>
      </c>
      <c r="H609" s="14">
        <f>E609*(1+Dashboard!$K$19)^(Dashboard!$J$36-2011)</f>
        <v>32334.283937519522</v>
      </c>
      <c r="I609" s="14">
        <f>F609*(1+Dashboard!$K$20)^(Dashboard!$J$36-2011)</f>
        <v>117990.92416783173</v>
      </c>
      <c r="J609" s="14">
        <f>G609*(1+Dashboard!$K$18)^(Dashboard!$J$36-2011)</f>
        <v>152419.6613140917</v>
      </c>
      <c r="K609" s="1" t="str">
        <f>IF(J609&gt;Dashboard!$I$26,"Metro",IF(J609&gt;Dashboard!$H$26,IF(J609&lt;=Dashboard!$I$26,"TIER 1","TIER 6"),IF(J609&gt;Dashboard!$H$27,IF(J609&lt;=Dashboard!$I$27,"TIER 2","TIER 6"),IF(J609&gt;Dashboard!$H$28,IF(J609&lt;=Dashboard!$I$28,"TIER 3","TIER 6"),IF(J609&gt;Dashboard!$H$29,IF(J609&lt;=Dashboard!$I$29,"TIER 4","TIER 6"),IF(J609&gt;Dashboard!$H$30,IF(J609&lt;=Dashboard!$I$30,"TIER 5","TIER 6"),IF(J609&gt;Dashboard!$H$31,IF(J609&lt;=Dashboard!$I$31,"TIER 6","TIER 6"),"TIER 6")))))))</f>
        <v>TIER 4</v>
      </c>
      <c r="L609" s="14">
        <f>$J609*Dashboard!$J$37</f>
        <v>7620.9830657045859</v>
      </c>
      <c r="M609" s="14">
        <f>$J609*Dashboard!$J$38</f>
        <v>11583.894259870969</v>
      </c>
      <c r="N609" s="14">
        <f>$J609*Dashboard!$J$39</f>
        <v>45725.898394227508</v>
      </c>
      <c r="O609" s="14">
        <f>$J609*Dashboard!$J$40</f>
        <v>87488.885594288644</v>
      </c>
      <c r="P609" s="14">
        <f>H609*(1+Dashboard!$L$19)^(Dashboard!$K$36-2019)</f>
        <v>35699.662180633415</v>
      </c>
      <c r="Q609" s="14">
        <f>I609*(1+Dashboard!$L$20)^(Dashboard!$K$36-2019)</f>
        <v>120827.07758898058</v>
      </c>
      <c r="R609" s="14">
        <f>J609*(1+Dashboard!$L$18)^(Dashboard!$K$36-2019)</f>
        <v>160194.59587394854</v>
      </c>
      <c r="S609" s="1" t="str">
        <f>IF(R609&gt;Dashboard!$K$26,"Metro",IF(R609&gt;Dashboard!$J$26,IF(R609&lt;=Dashboard!$K$26,"TIER 1","TIER 6"),IF(R609&gt;Dashboard!$J$27,IF(R609&lt;=Dashboard!$K$27,"TIER 2","TIER 6"),IF(R609&gt;Dashboard!$J$28,IF(R609&lt;=Dashboard!$K$28,"TIER 3","TIER 6"),IF(R609&gt;Dashboard!$J$29,IF(R609&lt;=Dashboard!$K$29,"TIER 4","TIER 6"),IF(R609&gt;Dashboard!$J$30,IF(R609&lt;=Dashboard!$K$30,"TIER 5","TIER 6"),IF(R609&gt;Dashboard!$J$31,IF(R609&lt;=Dashboard!$K$31,"TIER 6","TIER 6"),"TIER 6")))))))</f>
        <v>TIER 4</v>
      </c>
      <c r="T609" s="14">
        <f>$R609*Dashboard!$K$37</f>
        <v>16019.459587394855</v>
      </c>
      <c r="U609" s="14">
        <f>$R609*Dashboard!$K$38</f>
        <v>24029.189381092281</v>
      </c>
      <c r="V609" s="14">
        <f>$R609*Dashboard!$K$39</f>
        <v>40048.648968487134</v>
      </c>
      <c r="W609" s="14">
        <f>$R609*Dashboard!$K$40</f>
        <v>80097.297936974268</v>
      </c>
    </row>
    <row r="610" spans="3:23" x14ac:dyDescent="0.55000000000000004">
      <c r="C610" s="1" t="s">
        <v>480</v>
      </c>
      <c r="D610" s="1" t="s">
        <v>487</v>
      </c>
      <c r="E610" s="14">
        <v>19363</v>
      </c>
      <c r="F610" s="14">
        <v>121288</v>
      </c>
      <c r="G610" s="14">
        <v>140651</v>
      </c>
      <c r="H610" s="14">
        <f>E610*(1+Dashboard!$K$19)^(Dashboard!$J$36-2011)</f>
        <v>22686.840594346868</v>
      </c>
      <c r="I610" s="14">
        <f>F610*(1+Dashboard!$K$20)^(Dashboard!$J$36-2011)</f>
        <v>126465.91737776577</v>
      </c>
      <c r="J610" s="14">
        <f>G610*(1+Dashboard!$K$18)^(Dashboard!$J$36-2011)</f>
        <v>152304.8785032951</v>
      </c>
      <c r="K610" s="1" t="str">
        <f>IF(J610&gt;Dashboard!$I$26,"Metro",IF(J610&gt;Dashboard!$H$26,IF(J610&lt;=Dashboard!$I$26,"TIER 1","TIER 6"),IF(J610&gt;Dashboard!$H$27,IF(J610&lt;=Dashboard!$I$27,"TIER 2","TIER 6"),IF(J610&gt;Dashboard!$H$28,IF(J610&lt;=Dashboard!$I$28,"TIER 3","TIER 6"),IF(J610&gt;Dashboard!$H$29,IF(J610&lt;=Dashboard!$I$29,"TIER 4","TIER 6"),IF(J610&gt;Dashboard!$H$30,IF(J610&lt;=Dashboard!$I$30,"TIER 5","TIER 6"),IF(J610&gt;Dashboard!$H$31,IF(J610&lt;=Dashboard!$I$31,"TIER 6","TIER 6"),"TIER 6")))))))</f>
        <v>TIER 4</v>
      </c>
      <c r="L610" s="14">
        <f>$J610*Dashboard!$J$37</f>
        <v>7615.2439251647556</v>
      </c>
      <c r="M610" s="14">
        <f>$J610*Dashboard!$J$38</f>
        <v>11575.170766250427</v>
      </c>
      <c r="N610" s="14">
        <f>$J610*Dashboard!$J$39</f>
        <v>45691.463550988527</v>
      </c>
      <c r="O610" s="14">
        <f>$J610*Dashboard!$J$40</f>
        <v>87423.000260891393</v>
      </c>
      <c r="P610" s="14">
        <f>H610*(1+Dashboard!$L$19)^(Dashboard!$K$36-2019)</f>
        <v>25048.105185476856</v>
      </c>
      <c r="Q610" s="14">
        <f>I610*(1+Dashboard!$L$20)^(Dashboard!$K$36-2019)</f>
        <v>129505.7846112785</v>
      </c>
      <c r="R610" s="14">
        <f>J610*(1+Dashboard!$L$18)^(Dashboard!$K$36-2019)</f>
        <v>160073.95798622258</v>
      </c>
      <c r="S610" s="1" t="str">
        <f>IF(R610&gt;Dashboard!$K$26,"Metro",IF(R610&gt;Dashboard!$J$26,IF(R610&lt;=Dashboard!$K$26,"TIER 1","TIER 6"),IF(R610&gt;Dashboard!$J$27,IF(R610&lt;=Dashboard!$K$27,"TIER 2","TIER 6"),IF(R610&gt;Dashboard!$J$28,IF(R610&lt;=Dashboard!$K$28,"TIER 3","TIER 6"),IF(R610&gt;Dashboard!$J$29,IF(R610&lt;=Dashboard!$K$29,"TIER 4","TIER 6"),IF(R610&gt;Dashboard!$J$30,IF(R610&lt;=Dashboard!$K$30,"TIER 5","TIER 6"),IF(R610&gt;Dashboard!$J$31,IF(R610&lt;=Dashboard!$K$31,"TIER 6","TIER 6"),"TIER 6")))))))</f>
        <v>TIER 4</v>
      </c>
      <c r="T610" s="14">
        <f>$R610*Dashboard!$K$37</f>
        <v>16007.395798622259</v>
      </c>
      <c r="U610" s="14">
        <f>$R610*Dashboard!$K$38</f>
        <v>24011.093697933386</v>
      </c>
      <c r="V610" s="14">
        <f>$R610*Dashboard!$K$39</f>
        <v>40018.489496555645</v>
      </c>
      <c r="W610" s="14">
        <f>$R610*Dashboard!$K$40</f>
        <v>80036.97899311129</v>
      </c>
    </row>
    <row r="611" spans="3:23" x14ac:dyDescent="0.55000000000000004">
      <c r="C611" s="1" t="s">
        <v>320</v>
      </c>
      <c r="D611" s="1" t="s">
        <v>330</v>
      </c>
      <c r="E611" s="14">
        <v>22106</v>
      </c>
      <c r="F611" s="14">
        <v>117714</v>
      </c>
      <c r="G611" s="14">
        <v>139820</v>
      </c>
      <c r="H611" s="14">
        <f>E611*(1+Dashboard!$K$19)^(Dashboard!$J$36-2011)</f>
        <v>25900.702276436081</v>
      </c>
      <c r="I611" s="14">
        <f>F611*(1+Dashboard!$K$20)^(Dashboard!$J$36-2011)</f>
        <v>122739.33940873227</v>
      </c>
      <c r="J611" s="14">
        <f>G611*(1+Dashboard!$K$18)^(Dashboard!$J$36-2011)</f>
        <v>151405.02458091817</v>
      </c>
      <c r="K611" s="1" t="str">
        <f>IF(J611&gt;Dashboard!$I$26,"Metro",IF(J611&gt;Dashboard!$H$26,IF(J611&lt;=Dashboard!$I$26,"TIER 1","TIER 6"),IF(J611&gt;Dashboard!$H$27,IF(J611&lt;=Dashboard!$I$27,"TIER 2","TIER 6"),IF(J611&gt;Dashboard!$H$28,IF(J611&lt;=Dashboard!$I$28,"TIER 3","TIER 6"),IF(J611&gt;Dashboard!$H$29,IF(J611&lt;=Dashboard!$I$29,"TIER 4","TIER 6"),IF(J611&gt;Dashboard!$H$30,IF(J611&lt;=Dashboard!$I$30,"TIER 5","TIER 6"),IF(J611&gt;Dashboard!$H$31,IF(J611&lt;=Dashboard!$I$31,"TIER 6","TIER 6"),"TIER 6")))))))</f>
        <v>TIER 4</v>
      </c>
      <c r="L611" s="14">
        <f>$J611*Dashboard!$J$37</f>
        <v>7570.251229045909</v>
      </c>
      <c r="M611" s="14">
        <f>$J611*Dashboard!$J$38</f>
        <v>11506.781868149781</v>
      </c>
      <c r="N611" s="14">
        <f>$J611*Dashboard!$J$39</f>
        <v>45421.507374275447</v>
      </c>
      <c r="O611" s="14">
        <f>$J611*Dashboard!$J$40</f>
        <v>86906.484109447032</v>
      </c>
      <c r="P611" s="14">
        <f>H611*(1+Dashboard!$L$19)^(Dashboard!$K$36-2019)</f>
        <v>28596.468172811616</v>
      </c>
      <c r="Q611" s="14">
        <f>I611*(1+Dashboard!$L$20)^(Dashboard!$K$36-2019)</f>
        <v>125689.63071146393</v>
      </c>
      <c r="R611" s="14">
        <f>J611*(1+Dashboard!$L$18)^(Dashboard!$K$36-2019)</f>
        <v>159128.20247018253</v>
      </c>
      <c r="S611" s="1" t="str">
        <f>IF(R611&gt;Dashboard!$K$26,"Metro",IF(R611&gt;Dashboard!$J$26,IF(R611&lt;=Dashboard!$K$26,"TIER 1","TIER 6"),IF(R611&gt;Dashboard!$J$27,IF(R611&lt;=Dashboard!$K$27,"TIER 2","TIER 6"),IF(R611&gt;Dashboard!$J$28,IF(R611&lt;=Dashboard!$K$28,"TIER 3","TIER 6"),IF(R611&gt;Dashboard!$J$29,IF(R611&lt;=Dashboard!$K$29,"TIER 4","TIER 6"),IF(R611&gt;Dashboard!$J$30,IF(R611&lt;=Dashboard!$K$30,"TIER 5","TIER 6"),IF(R611&gt;Dashboard!$J$31,IF(R611&lt;=Dashboard!$K$31,"TIER 6","TIER 6"),"TIER 6")))))))</f>
        <v>TIER 4</v>
      </c>
      <c r="T611" s="14">
        <f>$R611*Dashboard!$K$37</f>
        <v>15912.820247018253</v>
      </c>
      <c r="U611" s="14">
        <f>$R611*Dashboard!$K$38</f>
        <v>23869.230370527377</v>
      </c>
      <c r="V611" s="14">
        <f>$R611*Dashboard!$K$39</f>
        <v>39782.050617545632</v>
      </c>
      <c r="W611" s="14">
        <f>$R611*Dashboard!$K$40</f>
        <v>79564.101235091264</v>
      </c>
    </row>
    <row r="612" spans="3:23" x14ac:dyDescent="0.55000000000000004">
      <c r="C612" s="1" t="s">
        <v>583</v>
      </c>
      <c r="D612" s="1" t="s">
        <v>587</v>
      </c>
      <c r="E612" s="14">
        <v>5248</v>
      </c>
      <c r="F612" s="14">
        <v>131187</v>
      </c>
      <c r="G612" s="14">
        <v>136435</v>
      </c>
      <c r="H612" s="14">
        <f>E612*(1+Dashboard!$K$19)^(Dashboard!$J$36-2011)</f>
        <v>6148.8684314998891</v>
      </c>
      <c r="I612" s="14">
        <f>F612*(1+Dashboard!$K$20)^(Dashboard!$J$36-2011)</f>
        <v>136787.5165147167</v>
      </c>
      <c r="J612" s="14">
        <f>G612*(1+Dashboard!$K$18)^(Dashboard!$J$36-2011)</f>
        <v>147739.55463236713</v>
      </c>
      <c r="K612" s="1" t="str">
        <f>IF(J612&gt;Dashboard!$I$26,"Metro",IF(J612&gt;Dashboard!$H$26,IF(J612&lt;=Dashboard!$I$26,"TIER 1","TIER 6"),IF(J612&gt;Dashboard!$H$27,IF(J612&lt;=Dashboard!$I$27,"TIER 2","TIER 6"),IF(J612&gt;Dashboard!$H$28,IF(J612&lt;=Dashboard!$I$28,"TIER 3","TIER 6"),IF(J612&gt;Dashboard!$H$29,IF(J612&lt;=Dashboard!$I$29,"TIER 4","TIER 6"),IF(J612&gt;Dashboard!$H$30,IF(J612&lt;=Dashboard!$I$30,"TIER 5","TIER 6"),IF(J612&gt;Dashboard!$H$31,IF(J612&lt;=Dashboard!$I$31,"TIER 6","TIER 6"),"TIER 6")))))))</f>
        <v>TIER 4</v>
      </c>
      <c r="L612" s="14">
        <f>$J612*Dashboard!$J$37</f>
        <v>7386.9777316183572</v>
      </c>
      <c r="M612" s="14">
        <f>$J612*Dashboard!$J$38</f>
        <v>11228.206152059902</v>
      </c>
      <c r="N612" s="14">
        <f>$J612*Dashboard!$J$39</f>
        <v>44321.866389710136</v>
      </c>
      <c r="O612" s="14">
        <f>$J612*Dashboard!$J$40</f>
        <v>84802.504358978738</v>
      </c>
      <c r="P612" s="14">
        <f>H612*(1+Dashboard!$L$19)^(Dashboard!$K$36-2019)</f>
        <v>6788.8475966215219</v>
      </c>
      <c r="Q612" s="14">
        <f>I612*(1+Dashboard!$L$20)^(Dashboard!$K$36-2019)</f>
        <v>140075.48451454222</v>
      </c>
      <c r="R612" s="14">
        <f>J612*(1+Dashboard!$L$18)^(Dashboard!$K$36-2019)</f>
        <v>155275.75671591586</v>
      </c>
      <c r="S612" s="1" t="str">
        <f>IF(R612&gt;Dashboard!$K$26,"Metro",IF(R612&gt;Dashboard!$J$26,IF(R612&lt;=Dashboard!$K$26,"TIER 1","TIER 6"),IF(R612&gt;Dashboard!$J$27,IF(R612&lt;=Dashboard!$K$27,"TIER 2","TIER 6"),IF(R612&gt;Dashboard!$J$28,IF(R612&lt;=Dashboard!$K$28,"TIER 3","TIER 6"),IF(R612&gt;Dashboard!$J$29,IF(R612&lt;=Dashboard!$K$29,"TIER 4","TIER 6"),IF(R612&gt;Dashboard!$J$30,IF(R612&lt;=Dashboard!$K$30,"TIER 5","TIER 6"),IF(R612&gt;Dashboard!$J$31,IF(R612&lt;=Dashboard!$K$31,"TIER 6","TIER 6"),"TIER 6")))))))</f>
        <v>TIER 4</v>
      </c>
      <c r="T612" s="14">
        <f>$R612*Dashboard!$K$37</f>
        <v>15527.575671591587</v>
      </c>
      <c r="U612" s="14">
        <f>$R612*Dashboard!$K$38</f>
        <v>23291.363507387377</v>
      </c>
      <c r="V612" s="14">
        <f>$R612*Dashboard!$K$39</f>
        <v>38818.939178978966</v>
      </c>
      <c r="W612" s="14">
        <f>$R612*Dashboard!$K$40</f>
        <v>77637.878357957932</v>
      </c>
    </row>
    <row r="613" spans="3:23" x14ac:dyDescent="0.55000000000000004">
      <c r="C613" s="1" t="s">
        <v>376</v>
      </c>
      <c r="D613" s="1" t="s">
        <v>387</v>
      </c>
      <c r="E613" s="14">
        <v>45671</v>
      </c>
      <c r="F613" s="14">
        <v>87816</v>
      </c>
      <c r="G613" s="14">
        <v>133487</v>
      </c>
      <c r="H613" s="14">
        <f>E613*(1+Dashboard!$K$19)^(Dashboard!$J$36-2011)</f>
        <v>53510.855589754472</v>
      </c>
      <c r="I613" s="14">
        <f>F613*(1+Dashboard!$K$20)^(Dashboard!$J$36-2011)</f>
        <v>91564.961088037395</v>
      </c>
      <c r="J613" s="14">
        <f>G613*(1+Dashboard!$K$18)^(Dashboard!$J$36-2011)</f>
        <v>144547.29306417555</v>
      </c>
      <c r="K613" s="1" t="str">
        <f>IF(J613&gt;Dashboard!$I$26,"Metro",IF(J613&gt;Dashboard!$H$26,IF(J613&lt;=Dashboard!$I$26,"TIER 1","TIER 6"),IF(J613&gt;Dashboard!$H$27,IF(J613&lt;=Dashboard!$I$27,"TIER 2","TIER 6"),IF(J613&gt;Dashboard!$H$28,IF(J613&lt;=Dashboard!$I$28,"TIER 3","TIER 6"),IF(J613&gt;Dashboard!$H$29,IF(J613&lt;=Dashboard!$I$29,"TIER 4","TIER 6"),IF(J613&gt;Dashboard!$H$30,IF(J613&lt;=Dashboard!$I$30,"TIER 5","TIER 6"),IF(J613&gt;Dashboard!$H$31,IF(J613&lt;=Dashboard!$I$31,"TIER 6","TIER 6"),"TIER 6")))))))</f>
        <v>TIER 4</v>
      </c>
      <c r="L613" s="14">
        <f>$J613*Dashboard!$J$37</f>
        <v>7227.3646532087778</v>
      </c>
      <c r="M613" s="14">
        <f>$J613*Dashboard!$J$38</f>
        <v>10985.594272877343</v>
      </c>
      <c r="N613" s="14">
        <f>$J613*Dashboard!$J$39</f>
        <v>43364.187919252661</v>
      </c>
      <c r="O613" s="14">
        <f>$J613*Dashboard!$J$40</f>
        <v>82970.146218836773</v>
      </c>
      <c r="P613" s="14">
        <f>H613*(1+Dashboard!$L$19)^(Dashboard!$K$36-2019)</f>
        <v>59080.30841945533</v>
      </c>
      <c r="Q613" s="14">
        <f>I613*(1+Dashboard!$L$20)^(Dashboard!$K$36-2019)</f>
        <v>93765.9123855949</v>
      </c>
      <c r="R613" s="14">
        <f>J613*(1+Dashboard!$L$18)^(Dashboard!$K$36-2019)</f>
        <v>151920.65772519851</v>
      </c>
      <c r="S613" s="1" t="str">
        <f>IF(R613&gt;Dashboard!$K$26,"Metro",IF(R613&gt;Dashboard!$J$26,IF(R613&lt;=Dashboard!$K$26,"TIER 1","TIER 6"),IF(R613&gt;Dashboard!$J$27,IF(R613&lt;=Dashboard!$K$27,"TIER 2","TIER 6"),IF(R613&gt;Dashboard!$J$28,IF(R613&lt;=Dashboard!$K$28,"TIER 3","TIER 6"),IF(R613&gt;Dashboard!$J$29,IF(R613&lt;=Dashboard!$K$29,"TIER 4","TIER 6"),IF(R613&gt;Dashboard!$J$30,IF(R613&lt;=Dashboard!$K$30,"TIER 5","TIER 6"),IF(R613&gt;Dashboard!$J$31,IF(R613&lt;=Dashboard!$K$31,"TIER 6","TIER 6"),"TIER 6")))))))</f>
        <v>TIER 4</v>
      </c>
      <c r="T613" s="14">
        <f>$R613*Dashboard!$K$37</f>
        <v>15192.065772519853</v>
      </c>
      <c r="U613" s="14">
        <f>$R613*Dashboard!$K$38</f>
        <v>22788.098658779778</v>
      </c>
      <c r="V613" s="14">
        <f>$R613*Dashboard!$K$39</f>
        <v>37980.164431299629</v>
      </c>
      <c r="W613" s="14">
        <f>$R613*Dashboard!$K$40</f>
        <v>75960.328862599257</v>
      </c>
    </row>
    <row r="614" spans="3:23" x14ac:dyDescent="0.55000000000000004">
      <c r="C614" s="1" t="s">
        <v>498</v>
      </c>
      <c r="D614" s="1" t="s">
        <v>499</v>
      </c>
      <c r="E614" s="14">
        <v>48529</v>
      </c>
      <c r="F614" s="14">
        <v>77216</v>
      </c>
      <c r="G614" s="14">
        <v>125745</v>
      </c>
      <c r="H614" s="14">
        <f>E614*(1+Dashboard!$K$19)^(Dashboard!$J$36-2011)</f>
        <v>56859.458100658943</v>
      </c>
      <c r="I614" s="14">
        <f>F614*(1+Dashboard!$K$20)^(Dashboard!$J$36-2011)</f>
        <v>80512.435494373407</v>
      </c>
      <c r="J614" s="14">
        <f>G614*(1+Dashboard!$K$18)^(Dashboard!$J$36-2011)</f>
        <v>136163.81644920295</v>
      </c>
      <c r="K614" s="1" t="str">
        <f>IF(J614&gt;Dashboard!$I$26,"Metro",IF(J614&gt;Dashboard!$H$26,IF(J614&lt;=Dashboard!$I$26,"TIER 1","TIER 6"),IF(J614&gt;Dashboard!$H$27,IF(J614&lt;=Dashboard!$I$27,"TIER 2","TIER 6"),IF(J614&gt;Dashboard!$H$28,IF(J614&lt;=Dashboard!$I$28,"TIER 3","TIER 6"),IF(J614&gt;Dashboard!$H$29,IF(J614&lt;=Dashboard!$I$29,"TIER 4","TIER 6"),IF(J614&gt;Dashboard!$H$30,IF(J614&lt;=Dashboard!$I$30,"TIER 5","TIER 6"),IF(J614&gt;Dashboard!$H$31,IF(J614&lt;=Dashboard!$I$31,"TIER 6","TIER 6"),"TIER 6")))))))</f>
        <v>TIER 4</v>
      </c>
      <c r="L614" s="14">
        <f>$J614*Dashboard!$J$37</f>
        <v>6808.1908224601475</v>
      </c>
      <c r="M614" s="14">
        <f>$J614*Dashboard!$J$38</f>
        <v>10348.450050139423</v>
      </c>
      <c r="N614" s="14">
        <f>$J614*Dashboard!$J$39</f>
        <v>40849.14493476088</v>
      </c>
      <c r="O614" s="14">
        <f>$J614*Dashboard!$J$40</f>
        <v>78158.030641842503</v>
      </c>
      <c r="P614" s="14">
        <f>H614*(1+Dashboard!$L$19)^(Dashboard!$K$36-2019)</f>
        <v>62777.436169292276</v>
      </c>
      <c r="Q614" s="14">
        <f>I614*(1+Dashboard!$L$20)^(Dashboard!$K$36-2019)</f>
        <v>82447.716711830362</v>
      </c>
      <c r="R614" s="14">
        <f>J614*(1+Dashboard!$L$18)^(Dashboard!$K$36-2019)</f>
        <v>143109.53954808399</v>
      </c>
      <c r="S614" s="1" t="str">
        <f>IF(R614&gt;Dashboard!$K$26,"Metro",IF(R614&gt;Dashboard!$J$26,IF(R614&lt;=Dashboard!$K$26,"TIER 1","TIER 6"),IF(R614&gt;Dashboard!$J$27,IF(R614&lt;=Dashboard!$K$27,"TIER 2","TIER 6"),IF(R614&gt;Dashboard!$J$28,IF(R614&lt;=Dashboard!$K$28,"TIER 3","TIER 6"),IF(R614&gt;Dashboard!$J$29,IF(R614&lt;=Dashboard!$K$29,"TIER 4","TIER 6"),IF(R614&gt;Dashboard!$J$30,IF(R614&lt;=Dashboard!$K$30,"TIER 5","TIER 6"),IF(R614&gt;Dashboard!$J$31,IF(R614&lt;=Dashboard!$K$31,"TIER 6","TIER 6"),"TIER 6")))))))</f>
        <v>TIER 4</v>
      </c>
      <c r="T614" s="14">
        <f>$R614*Dashboard!$K$37</f>
        <v>14310.953954808399</v>
      </c>
      <c r="U614" s="14">
        <f>$R614*Dashboard!$K$38</f>
        <v>21466.430932212599</v>
      </c>
      <c r="V614" s="14">
        <f>$R614*Dashboard!$K$39</f>
        <v>35777.384887020999</v>
      </c>
      <c r="W614" s="14">
        <f>$R614*Dashboard!$K$40</f>
        <v>71554.769774041997</v>
      </c>
    </row>
    <row r="615" spans="3:23" x14ac:dyDescent="0.55000000000000004">
      <c r="C615" s="1" t="s">
        <v>498</v>
      </c>
      <c r="D615" s="1" t="s">
        <v>501</v>
      </c>
      <c r="E615" s="14">
        <v>20830</v>
      </c>
      <c r="F615" s="14">
        <v>97064</v>
      </c>
      <c r="G615" s="14">
        <v>117894</v>
      </c>
      <c r="H615" s="14">
        <f>E615*(1+Dashboard!$K$19)^(Dashboard!$J$36-2011)</f>
        <v>24405.66490627719</v>
      </c>
      <c r="I615" s="14">
        <f>F615*(1+Dashboard!$K$20)^(Dashboard!$J$36-2011)</f>
        <v>101207.76832296234</v>
      </c>
      <c r="J615" s="14">
        <f>G615*(1+Dashboard!$K$18)^(Dashboard!$J$36-2011)</f>
        <v>127662.30845331689</v>
      </c>
      <c r="K615" s="1" t="str">
        <f>IF(J615&gt;Dashboard!$I$26,"Metro",IF(J615&gt;Dashboard!$H$26,IF(J615&lt;=Dashboard!$I$26,"TIER 1","TIER 6"),IF(J615&gt;Dashboard!$H$27,IF(J615&lt;=Dashboard!$I$27,"TIER 2","TIER 6"),IF(J615&gt;Dashboard!$H$28,IF(J615&lt;=Dashboard!$I$28,"TIER 3","TIER 6"),IF(J615&gt;Dashboard!$H$29,IF(J615&lt;=Dashboard!$I$29,"TIER 4","TIER 6"),IF(J615&gt;Dashboard!$H$30,IF(J615&lt;=Dashboard!$I$30,"TIER 5","TIER 6"),IF(J615&gt;Dashboard!$H$31,IF(J615&lt;=Dashboard!$I$31,"TIER 6","TIER 6"),"TIER 6")))))))</f>
        <v>TIER 4</v>
      </c>
      <c r="L615" s="14">
        <f>$J615*Dashboard!$J$37</f>
        <v>6383.1154226658446</v>
      </c>
      <c r="M615" s="14">
        <f>$J615*Dashboard!$J$38</f>
        <v>9702.335442452084</v>
      </c>
      <c r="N615" s="14">
        <f>$J615*Dashboard!$J$39</f>
        <v>38298.692535995062</v>
      </c>
      <c r="O615" s="14">
        <f>$J615*Dashboard!$J$40</f>
        <v>73278.165052203898</v>
      </c>
      <c r="P615" s="14">
        <f>H615*(1+Dashboard!$L$19)^(Dashboard!$K$36-2019)</f>
        <v>26945.826112352574</v>
      </c>
      <c r="Q615" s="14">
        <f>I615*(1+Dashboard!$L$20)^(Dashboard!$K$36-2019)</f>
        <v>103640.50423380002</v>
      </c>
      <c r="R615" s="14">
        <f>J615*(1+Dashboard!$L$18)^(Dashboard!$K$36-2019)</f>
        <v>134174.36920340222</v>
      </c>
      <c r="S615" s="1" t="str">
        <f>IF(R615&gt;Dashboard!$K$26,"Metro",IF(R615&gt;Dashboard!$J$26,IF(R615&lt;=Dashboard!$K$26,"TIER 1","TIER 6"),IF(R615&gt;Dashboard!$J$27,IF(R615&lt;=Dashboard!$K$27,"TIER 2","TIER 6"),IF(R615&gt;Dashboard!$J$28,IF(R615&lt;=Dashboard!$K$28,"TIER 3","TIER 6"),IF(R615&gt;Dashboard!$J$29,IF(R615&lt;=Dashboard!$K$29,"TIER 4","TIER 6"),IF(R615&gt;Dashboard!$J$30,IF(R615&lt;=Dashboard!$K$30,"TIER 5","TIER 6"),IF(R615&gt;Dashboard!$J$31,IF(R615&lt;=Dashboard!$K$31,"TIER 6","TIER 6"),"TIER 6")))))))</f>
        <v>TIER 4</v>
      </c>
      <c r="T615" s="14">
        <f>$R615*Dashboard!$K$37</f>
        <v>13417.436920340224</v>
      </c>
      <c r="U615" s="14">
        <f>$R615*Dashboard!$K$38</f>
        <v>20126.155380510332</v>
      </c>
      <c r="V615" s="14">
        <f>$R615*Dashboard!$K$39</f>
        <v>33543.592300850556</v>
      </c>
      <c r="W615" s="14">
        <f>$R615*Dashboard!$K$40</f>
        <v>67087.184601701112</v>
      </c>
    </row>
    <row r="616" spans="3:23" x14ac:dyDescent="0.55000000000000004">
      <c r="C616" s="1" t="s">
        <v>252</v>
      </c>
      <c r="D616" s="1" t="s">
        <v>268</v>
      </c>
      <c r="E616" s="14">
        <v>24968</v>
      </c>
      <c r="F616" s="14">
        <v>87306</v>
      </c>
      <c r="G616" s="14">
        <v>112274</v>
      </c>
      <c r="H616" s="14">
        <f>E616*(1+Dashboard!$K$19)^(Dashboard!$J$36-2011)</f>
        <v>29253.991424864565</v>
      </c>
      <c r="I616" s="14">
        <f>F616*(1+Dashboard!$K$20)^(Dashboard!$J$36-2011)</f>
        <v>91033.188630229022</v>
      </c>
      <c r="J616" s="14">
        <f>G616*(1+Dashboard!$K$18)^(Dashboard!$J$36-2011)</f>
        <v>121576.65376768708</v>
      </c>
      <c r="K616" s="1" t="str">
        <f>IF(J616&gt;Dashboard!$I$26,"Metro",IF(J616&gt;Dashboard!$H$26,IF(J616&lt;=Dashboard!$I$26,"TIER 1","TIER 6"),IF(J616&gt;Dashboard!$H$27,IF(J616&lt;=Dashboard!$I$27,"TIER 2","TIER 6"),IF(J616&gt;Dashboard!$H$28,IF(J616&lt;=Dashboard!$I$28,"TIER 3","TIER 6"),IF(J616&gt;Dashboard!$H$29,IF(J616&lt;=Dashboard!$I$29,"TIER 4","TIER 6"),IF(J616&gt;Dashboard!$H$30,IF(J616&lt;=Dashboard!$I$30,"TIER 5","TIER 6"),IF(J616&gt;Dashboard!$H$31,IF(J616&lt;=Dashboard!$I$31,"TIER 6","TIER 6"),"TIER 6")))))))</f>
        <v>TIER 4</v>
      </c>
      <c r="L616" s="14">
        <f>$J616*Dashboard!$J$37</f>
        <v>6078.8326883843547</v>
      </c>
      <c r="M616" s="14">
        <f>$J616*Dashboard!$J$38</f>
        <v>9239.8256863442184</v>
      </c>
      <c r="N616" s="14">
        <f>$J616*Dashboard!$J$39</f>
        <v>36472.996130306121</v>
      </c>
      <c r="O616" s="14">
        <f>$J616*Dashboard!$J$40</f>
        <v>69784.999262652389</v>
      </c>
      <c r="P616" s="14">
        <f>H616*(1+Dashboard!$L$19)^(Dashboard!$K$36-2019)</f>
        <v>32298.770349170383</v>
      </c>
      <c r="Q616" s="14">
        <f>I616*(1+Dashboard!$L$20)^(Dashboard!$K$36-2019)</f>
        <v>93221.357688083575</v>
      </c>
      <c r="R616" s="14">
        <f>J616*(1+Dashboard!$L$18)^(Dashboard!$K$36-2019)</f>
        <v>127778.28496736714</v>
      </c>
      <c r="S616" s="1" t="str">
        <f>IF(R616&gt;Dashboard!$K$26,"Metro",IF(R616&gt;Dashboard!$J$26,IF(R616&lt;=Dashboard!$K$26,"TIER 1","TIER 6"),IF(R616&gt;Dashboard!$J$27,IF(R616&lt;=Dashboard!$K$27,"TIER 2","TIER 6"),IF(R616&gt;Dashboard!$J$28,IF(R616&lt;=Dashboard!$K$28,"TIER 3","TIER 6"),IF(R616&gt;Dashboard!$J$29,IF(R616&lt;=Dashboard!$K$29,"TIER 4","TIER 6"),IF(R616&gt;Dashboard!$J$30,IF(R616&lt;=Dashboard!$K$30,"TIER 5","TIER 6"),IF(R616&gt;Dashboard!$J$31,IF(R616&lt;=Dashboard!$K$31,"TIER 6","TIER 6"),"TIER 6")))))))</f>
        <v>TIER 4</v>
      </c>
      <c r="T616" s="14">
        <f>$R616*Dashboard!$K$37</f>
        <v>12777.828496736714</v>
      </c>
      <c r="U616" s="14">
        <f>$R616*Dashboard!$K$38</f>
        <v>19166.742745105072</v>
      </c>
      <c r="V616" s="14">
        <f>$R616*Dashboard!$K$39</f>
        <v>31944.571241841786</v>
      </c>
      <c r="W616" s="14">
        <f>$R616*Dashboard!$K$40</f>
        <v>63889.142483683572</v>
      </c>
    </row>
    <row r="617" spans="3:23" x14ac:dyDescent="0.55000000000000004">
      <c r="C617" s="1" t="s">
        <v>252</v>
      </c>
      <c r="D617" s="1" t="s">
        <v>264</v>
      </c>
      <c r="E617" s="14">
        <v>20810</v>
      </c>
      <c r="F617" s="14">
        <v>91165</v>
      </c>
      <c r="G617" s="14">
        <v>111975</v>
      </c>
      <c r="H617" s="14">
        <f>E617*(1+Dashboard!$K$19)^(Dashboard!$J$36-2011)</f>
        <v>24382.231718657145</v>
      </c>
      <c r="I617" s="14">
        <f>F617*(1+Dashboard!$K$20)^(Dashboard!$J$36-2011)</f>
        <v>95056.933560978956</v>
      </c>
      <c r="J617" s="14">
        <f>G617*(1+Dashboard!$K$18)^(Dashboard!$J$36-2011)</f>
        <v>121252.87961270429</v>
      </c>
      <c r="K617" s="1" t="str">
        <f>IF(J617&gt;Dashboard!$I$26,"Metro",IF(J617&gt;Dashboard!$H$26,IF(J617&lt;=Dashboard!$I$26,"TIER 1","TIER 6"),IF(J617&gt;Dashboard!$H$27,IF(J617&lt;=Dashboard!$I$27,"TIER 2","TIER 6"),IF(J617&gt;Dashboard!$H$28,IF(J617&lt;=Dashboard!$I$28,"TIER 3","TIER 6"),IF(J617&gt;Dashboard!$H$29,IF(J617&lt;=Dashboard!$I$29,"TIER 4","TIER 6"),IF(J617&gt;Dashboard!$H$30,IF(J617&lt;=Dashboard!$I$30,"TIER 5","TIER 6"),IF(J617&gt;Dashboard!$H$31,IF(J617&lt;=Dashboard!$I$31,"TIER 6","TIER 6"),"TIER 6")))))))</f>
        <v>TIER 4</v>
      </c>
      <c r="L617" s="14">
        <f>$J617*Dashboard!$J$37</f>
        <v>6062.6439806352146</v>
      </c>
      <c r="M617" s="14">
        <f>$J617*Dashboard!$J$38</f>
        <v>9215.2188505655249</v>
      </c>
      <c r="N617" s="14">
        <f>$J617*Dashboard!$J$39</f>
        <v>36375.863883811282</v>
      </c>
      <c r="O617" s="14">
        <f>$J617*Dashboard!$J$40</f>
        <v>69599.152897692271</v>
      </c>
      <c r="P617" s="14">
        <f>H617*(1+Dashboard!$L$19)^(Dashboard!$K$36-2019)</f>
        <v>26919.953979743499</v>
      </c>
      <c r="Q617" s="14">
        <f>I617*(1+Dashboard!$L$20)^(Dashboard!$K$36-2019)</f>
        <v>97341.821565919177</v>
      </c>
      <c r="R617" s="14">
        <f>J617*(1+Dashboard!$L$18)^(Dashboard!$K$36-2019)</f>
        <v>127437.99507651759</v>
      </c>
      <c r="S617" s="1" t="str">
        <f>IF(R617&gt;Dashboard!$K$26,"Metro",IF(R617&gt;Dashboard!$J$26,IF(R617&lt;=Dashboard!$K$26,"TIER 1","TIER 6"),IF(R617&gt;Dashboard!$J$27,IF(R617&lt;=Dashboard!$K$27,"TIER 2","TIER 6"),IF(R617&gt;Dashboard!$J$28,IF(R617&lt;=Dashboard!$K$28,"TIER 3","TIER 6"),IF(R617&gt;Dashboard!$J$29,IF(R617&lt;=Dashboard!$K$29,"TIER 4","TIER 6"),IF(R617&gt;Dashboard!$J$30,IF(R617&lt;=Dashboard!$K$30,"TIER 5","TIER 6"),IF(R617&gt;Dashboard!$J$31,IF(R617&lt;=Dashboard!$K$31,"TIER 6","TIER 6"),"TIER 6")))))))</f>
        <v>TIER 4</v>
      </c>
      <c r="T617" s="14">
        <f>$R617*Dashboard!$K$37</f>
        <v>12743.79950765176</v>
      </c>
      <c r="U617" s="14">
        <f>$R617*Dashboard!$K$38</f>
        <v>19115.699261477639</v>
      </c>
      <c r="V617" s="14">
        <f>$R617*Dashboard!$K$39</f>
        <v>31859.498769129397</v>
      </c>
      <c r="W617" s="14">
        <f>$R617*Dashboard!$K$40</f>
        <v>63718.997538258795</v>
      </c>
    </row>
    <row r="618" spans="3:23" x14ac:dyDescent="0.55000000000000004">
      <c r="C618" s="1" t="s">
        <v>239</v>
      </c>
      <c r="D618" s="1" t="s">
        <v>241</v>
      </c>
      <c r="E618" s="14">
        <v>2741</v>
      </c>
      <c r="F618" s="14">
        <v>102856</v>
      </c>
      <c r="G618" s="14">
        <v>105597</v>
      </c>
      <c r="H618" s="14">
        <f>E618*(1+Dashboard!$K$19)^(Dashboard!$J$36-2011)</f>
        <v>3211.51836332721</v>
      </c>
      <c r="I618" s="14">
        <f>F618*(1+Dashboard!$K$20)^(Dashboard!$J$36-2011)</f>
        <v>107247.03513791534</v>
      </c>
      <c r="J618" s="14">
        <f>G618*(1+Dashboard!$K$18)^(Dashboard!$J$36-2011)</f>
        <v>114346.41954420839</v>
      </c>
      <c r="K618" s="1" t="str">
        <f>IF(J618&gt;Dashboard!$I$26,"Metro",IF(J618&gt;Dashboard!$H$26,IF(J618&lt;=Dashboard!$I$26,"TIER 1","TIER 6"),IF(J618&gt;Dashboard!$H$27,IF(J618&lt;=Dashboard!$I$27,"TIER 2","TIER 6"),IF(J618&gt;Dashboard!$H$28,IF(J618&lt;=Dashboard!$I$28,"TIER 3","TIER 6"),IF(J618&gt;Dashboard!$H$29,IF(J618&lt;=Dashboard!$I$29,"TIER 4","TIER 6"),IF(J618&gt;Dashboard!$H$30,IF(J618&lt;=Dashboard!$I$30,"TIER 5","TIER 6"),IF(J618&gt;Dashboard!$H$31,IF(J618&lt;=Dashboard!$I$31,"TIER 6","TIER 6"),"TIER 6")))))))</f>
        <v>TIER 4</v>
      </c>
      <c r="L618" s="14">
        <f>$J618*Dashboard!$J$37</f>
        <v>5717.3209772104201</v>
      </c>
      <c r="M618" s="14">
        <f>$J618*Dashboard!$J$38</f>
        <v>8690.3278853598367</v>
      </c>
      <c r="N618" s="14">
        <f>$J618*Dashboard!$J$39</f>
        <v>34303.925863262513</v>
      </c>
      <c r="O618" s="14">
        <f>$J618*Dashboard!$J$40</f>
        <v>65634.844818375626</v>
      </c>
      <c r="P618" s="14">
        <f>H618*(1+Dashboard!$L$19)^(Dashboard!$K$36-2019)</f>
        <v>3545.7757740738552</v>
      </c>
      <c r="Q618" s="14">
        <f>I618*(1+Dashboard!$L$20)^(Dashboard!$K$36-2019)</f>
        <v>109824.93719063437</v>
      </c>
      <c r="R618" s="14">
        <f>J618*(1+Dashboard!$L$18)^(Dashboard!$K$36-2019)</f>
        <v>120179.23613391406</v>
      </c>
      <c r="S618" s="1" t="str">
        <f>IF(R618&gt;Dashboard!$K$26,"Metro",IF(R618&gt;Dashboard!$J$26,IF(R618&lt;=Dashboard!$K$26,"TIER 1","TIER 6"),IF(R618&gt;Dashboard!$J$27,IF(R618&lt;=Dashboard!$K$27,"TIER 2","TIER 6"),IF(R618&gt;Dashboard!$J$28,IF(R618&lt;=Dashboard!$K$28,"TIER 3","TIER 6"),IF(R618&gt;Dashboard!$J$29,IF(R618&lt;=Dashboard!$K$29,"TIER 4","TIER 6"),IF(R618&gt;Dashboard!$J$30,IF(R618&lt;=Dashboard!$K$30,"TIER 5","TIER 6"),IF(R618&gt;Dashboard!$J$31,IF(R618&lt;=Dashboard!$K$31,"TIER 6","TIER 6"),"TIER 6")))))))</f>
        <v>TIER 4</v>
      </c>
      <c r="T618" s="14">
        <f>$R618*Dashboard!$K$37</f>
        <v>12017.923613391407</v>
      </c>
      <c r="U618" s="14">
        <f>$R618*Dashboard!$K$38</f>
        <v>18026.88542008711</v>
      </c>
      <c r="V618" s="14">
        <f>$R618*Dashboard!$K$39</f>
        <v>30044.809033478516</v>
      </c>
      <c r="W618" s="14">
        <f>$R618*Dashboard!$K$40</f>
        <v>60089.618066957031</v>
      </c>
    </row>
    <row r="619" spans="3:23" x14ac:dyDescent="0.55000000000000004">
      <c r="C619" s="1" t="s">
        <v>252</v>
      </c>
      <c r="D619" s="1" t="s">
        <v>257</v>
      </c>
      <c r="E619" s="14">
        <v>27635</v>
      </c>
      <c r="F619" s="14">
        <v>71579</v>
      </c>
      <c r="G619" s="14">
        <v>99214</v>
      </c>
      <c r="H619" s="14">
        <f>E619*(1+Dashboard!$K$19)^(Dashboard!$J$36-2011)</f>
        <v>32378.806993997609</v>
      </c>
      <c r="I619" s="14">
        <f>F619*(1+Dashboard!$K$20)^(Dashboard!$J$36-2011)</f>
        <v>74634.785798950397</v>
      </c>
      <c r="J619" s="14">
        <f>G619*(1+Dashboard!$K$18)^(Dashboard!$J$36-2011)</f>
        <v>107434.54519218435</v>
      </c>
      <c r="K619" s="1" t="str">
        <f>IF(J619&gt;Dashboard!$I$26,"Metro",IF(J619&gt;Dashboard!$H$26,IF(J619&lt;=Dashboard!$I$26,"TIER 1","TIER 6"),IF(J619&gt;Dashboard!$H$27,IF(J619&lt;=Dashboard!$I$27,"TIER 2","TIER 6"),IF(J619&gt;Dashboard!$H$28,IF(J619&lt;=Dashboard!$I$28,"TIER 3","TIER 6"),IF(J619&gt;Dashboard!$H$29,IF(J619&lt;=Dashboard!$I$29,"TIER 4","TIER 6"),IF(J619&gt;Dashboard!$H$30,IF(J619&lt;=Dashboard!$I$30,"TIER 5","TIER 6"),IF(J619&gt;Dashboard!$H$31,IF(J619&lt;=Dashboard!$I$31,"TIER 6","TIER 6"),"TIER 6")))))))</f>
        <v>TIER 4</v>
      </c>
      <c r="L619" s="14">
        <f>$J619*Dashboard!$J$37</f>
        <v>5371.727259609218</v>
      </c>
      <c r="M619" s="14">
        <f>$J619*Dashboard!$J$38</f>
        <v>8165.0254346060101</v>
      </c>
      <c r="N619" s="14">
        <f>$J619*Dashboard!$J$39</f>
        <v>32230.363557655302</v>
      </c>
      <c r="O619" s="14">
        <f>$J619*Dashboard!$J$40</f>
        <v>61667.428940313825</v>
      </c>
      <c r="P619" s="14">
        <f>H619*(1+Dashboard!$L$19)^(Dashboard!$K$36-2019)</f>
        <v>35748.819232590657</v>
      </c>
      <c r="Q619" s="14">
        <f>I619*(1+Dashboard!$L$20)^(Dashboard!$K$36-2019)</f>
        <v>76428.785672867089</v>
      </c>
      <c r="R619" s="14">
        <f>J619*(1+Dashboard!$L$18)^(Dashboard!$K$36-2019)</f>
        <v>112914.78672490838</v>
      </c>
      <c r="S619" s="1" t="str">
        <f>IF(R619&gt;Dashboard!$K$26,"Metro",IF(R619&gt;Dashboard!$J$26,IF(R619&lt;=Dashboard!$K$26,"TIER 1","TIER 6"),IF(R619&gt;Dashboard!$J$27,IF(R619&lt;=Dashboard!$K$27,"TIER 2","TIER 6"),IF(R619&gt;Dashboard!$J$28,IF(R619&lt;=Dashboard!$K$28,"TIER 3","TIER 6"),IF(R619&gt;Dashboard!$J$29,IF(R619&lt;=Dashboard!$K$29,"TIER 4","TIER 6"),IF(R619&gt;Dashboard!$J$30,IF(R619&lt;=Dashboard!$K$30,"TIER 5","TIER 6"),IF(R619&gt;Dashboard!$J$31,IF(R619&lt;=Dashboard!$K$31,"TIER 6","TIER 6"),"TIER 6")))))))</f>
        <v>TIER 4</v>
      </c>
      <c r="T619" s="14">
        <f>$R619*Dashboard!$K$37</f>
        <v>11291.478672490839</v>
      </c>
      <c r="U619" s="14">
        <f>$R619*Dashboard!$K$38</f>
        <v>16937.218008736258</v>
      </c>
      <c r="V619" s="14">
        <f>$R619*Dashboard!$K$39</f>
        <v>28228.696681227095</v>
      </c>
      <c r="W619" s="14">
        <f>$R619*Dashboard!$K$40</f>
        <v>56457.39336245419</v>
      </c>
    </row>
    <row r="620" spans="3:23" x14ac:dyDescent="0.55000000000000004">
      <c r="C620" s="1" t="s">
        <v>506</v>
      </c>
      <c r="D620" s="1" t="s">
        <v>513</v>
      </c>
      <c r="E620" s="14">
        <v>13790</v>
      </c>
      <c r="F620" s="14">
        <v>81429</v>
      </c>
      <c r="G620" s="14">
        <v>95219</v>
      </c>
      <c r="H620" s="14">
        <f>E620*(1+Dashboard!$K$19)^(Dashboard!$J$36-2011)</f>
        <v>16157.182864021241</v>
      </c>
      <c r="I620" s="14">
        <f>F620*(1+Dashboard!$K$20)^(Dashboard!$J$36-2011)</f>
        <v>84905.293072307963</v>
      </c>
      <c r="J620" s="14">
        <f>G620*(1+Dashboard!$K$18)^(Dashboard!$J$36-2011)</f>
        <v>103108.53265320018</v>
      </c>
      <c r="K620" s="1" t="str">
        <f>IF(J620&gt;Dashboard!$I$26,"Metro",IF(J620&gt;Dashboard!$H$26,IF(J620&lt;=Dashboard!$I$26,"TIER 1","TIER 6"),IF(J620&gt;Dashboard!$H$27,IF(J620&lt;=Dashboard!$I$27,"TIER 2","TIER 6"),IF(J620&gt;Dashboard!$H$28,IF(J620&lt;=Dashboard!$I$28,"TIER 3","TIER 6"),IF(J620&gt;Dashboard!$H$29,IF(J620&lt;=Dashboard!$I$29,"TIER 4","TIER 6"),IF(J620&gt;Dashboard!$H$30,IF(J620&lt;=Dashboard!$I$30,"TIER 5","TIER 6"),IF(J620&gt;Dashboard!$H$31,IF(J620&lt;=Dashboard!$I$31,"TIER 6","TIER 6"),"TIER 6")))))))</f>
        <v>TIER 4</v>
      </c>
      <c r="L620" s="14">
        <f>$J620*Dashboard!$J$37</f>
        <v>5155.4266326600091</v>
      </c>
      <c r="M620" s="14">
        <f>$J620*Dashboard!$J$38</f>
        <v>7836.2484816432134</v>
      </c>
      <c r="N620" s="14">
        <f>$J620*Dashboard!$J$39</f>
        <v>30932.559795960053</v>
      </c>
      <c r="O620" s="14">
        <f>$J620*Dashboard!$J$40</f>
        <v>59184.297742936906</v>
      </c>
      <c r="P620" s="14">
        <f>H620*(1+Dashboard!$L$19)^(Dashboard!$K$36-2019)</f>
        <v>17838.835433957847</v>
      </c>
      <c r="Q620" s="14">
        <f>I620*(1+Dashboard!$L$20)^(Dashboard!$K$36-2019)</f>
        <v>86946.165614997342</v>
      </c>
      <c r="R620" s="14">
        <f>J620*(1+Dashboard!$L$18)^(Dashboard!$K$36-2019)</f>
        <v>108368.1040695774</v>
      </c>
      <c r="S620" s="1" t="str">
        <f>IF(R620&gt;Dashboard!$K$26,"Metro",IF(R620&gt;Dashboard!$J$26,IF(R620&lt;=Dashboard!$K$26,"TIER 1","TIER 6"),IF(R620&gt;Dashboard!$J$27,IF(R620&lt;=Dashboard!$K$27,"TIER 2","TIER 6"),IF(R620&gt;Dashboard!$J$28,IF(R620&lt;=Dashboard!$K$28,"TIER 3","TIER 6"),IF(R620&gt;Dashboard!$J$29,IF(R620&lt;=Dashboard!$K$29,"TIER 4","TIER 6"),IF(R620&gt;Dashboard!$J$30,IF(R620&lt;=Dashboard!$K$30,"TIER 5","TIER 6"),IF(R620&gt;Dashboard!$J$31,IF(R620&lt;=Dashboard!$K$31,"TIER 6","TIER 6"),"TIER 6")))))))</f>
        <v>TIER 4</v>
      </c>
      <c r="T620" s="14">
        <f>$R620*Dashboard!$K$37</f>
        <v>10836.81040695774</v>
      </c>
      <c r="U620" s="14">
        <f>$R620*Dashboard!$K$38</f>
        <v>16255.215610436609</v>
      </c>
      <c r="V620" s="14">
        <f>$R620*Dashboard!$K$39</f>
        <v>27092.02601739435</v>
      </c>
      <c r="W620" s="14">
        <f>$R620*Dashboard!$K$40</f>
        <v>54184.0520347887</v>
      </c>
    </row>
    <row r="621" spans="3:23" x14ac:dyDescent="0.55000000000000004">
      <c r="C621" s="1" t="s">
        <v>252</v>
      </c>
      <c r="D621" s="1" t="s">
        <v>258</v>
      </c>
      <c r="E621" s="14">
        <v>2345</v>
      </c>
      <c r="F621" s="14">
        <v>89731</v>
      </c>
      <c r="G621" s="14">
        <v>92076</v>
      </c>
      <c r="H621" s="14">
        <f>E621*(1+Dashboard!$K$19)^(Dashboard!$J$36-2011)</f>
        <v>2747.5412484503127</v>
      </c>
      <c r="I621" s="14">
        <f>F621*(1+Dashboard!$K$20)^(Dashboard!$J$36-2011)</f>
        <v>93561.714532553102</v>
      </c>
      <c r="J621" s="14">
        <f>G621*(1+Dashboard!$K$18)^(Dashboard!$J$36-2011)</f>
        <v>99705.114027411109</v>
      </c>
      <c r="K621" s="1" t="str">
        <f>IF(J621&gt;Dashboard!$I$26,"Metro",IF(J621&gt;Dashboard!$H$26,IF(J621&lt;=Dashboard!$I$26,"TIER 1","TIER 6"),IF(J621&gt;Dashboard!$H$27,IF(J621&lt;=Dashboard!$I$27,"TIER 2","TIER 6"),IF(J621&gt;Dashboard!$H$28,IF(J621&lt;=Dashboard!$I$28,"TIER 3","TIER 6"),IF(J621&gt;Dashboard!$H$29,IF(J621&lt;=Dashboard!$I$29,"TIER 4","TIER 6"),IF(J621&gt;Dashboard!$H$30,IF(J621&lt;=Dashboard!$I$30,"TIER 5","TIER 6"),IF(J621&gt;Dashboard!$H$31,IF(J621&lt;=Dashboard!$I$31,"TIER 6","TIER 6"),"TIER 6")))))))</f>
        <v>TIER 5</v>
      </c>
      <c r="L621" s="14">
        <f>$J621*Dashboard!$J$37</f>
        <v>4985.2557013705555</v>
      </c>
      <c r="M621" s="14">
        <f>$J621*Dashboard!$J$38</f>
        <v>7577.5886660832439</v>
      </c>
      <c r="N621" s="14">
        <f>$J621*Dashboard!$J$39</f>
        <v>29911.534208223333</v>
      </c>
      <c r="O621" s="14">
        <f>$J621*Dashboard!$J$40</f>
        <v>57230.735451733985</v>
      </c>
      <c r="P621" s="14">
        <f>H621*(1+Dashboard!$L$19)^(Dashboard!$K$36-2019)</f>
        <v>3033.5075484141521</v>
      </c>
      <c r="Q621" s="14">
        <f>I621*(1+Dashboard!$L$20)^(Dashboard!$K$36-2019)</f>
        <v>95810.661887034425</v>
      </c>
      <c r="R621" s="14">
        <f>J621*(1+Dashboard!$L$18)^(Dashboard!$K$36-2019)</f>
        <v>104791.07688917556</v>
      </c>
      <c r="S621" s="1" t="str">
        <f>IF(R621&gt;Dashboard!$K$26,"Metro",IF(R621&gt;Dashboard!$J$26,IF(R621&lt;=Dashboard!$K$26,"TIER 1","TIER 6"),IF(R621&gt;Dashboard!$J$27,IF(R621&lt;=Dashboard!$K$27,"TIER 2","TIER 6"),IF(R621&gt;Dashboard!$J$28,IF(R621&lt;=Dashboard!$K$28,"TIER 3","TIER 6"),IF(R621&gt;Dashboard!$J$29,IF(R621&lt;=Dashboard!$K$29,"TIER 4","TIER 6"),IF(R621&gt;Dashboard!$J$30,IF(R621&lt;=Dashboard!$K$30,"TIER 5","TIER 6"),IF(R621&gt;Dashboard!$J$31,IF(R621&lt;=Dashboard!$K$31,"TIER 6","TIER 6"),"TIER 6")))))))</f>
        <v>TIER 4</v>
      </c>
      <c r="T621" s="14">
        <f>$R621*Dashboard!$K$37</f>
        <v>10479.107688917557</v>
      </c>
      <c r="U621" s="14">
        <f>$R621*Dashboard!$K$38</f>
        <v>15718.661533376333</v>
      </c>
      <c r="V621" s="14">
        <f>$R621*Dashboard!$K$39</f>
        <v>26197.769222293889</v>
      </c>
      <c r="W621" s="14">
        <f>$R621*Dashboard!$K$40</f>
        <v>52395.538444587779</v>
      </c>
    </row>
    <row r="622" spans="3:23" x14ac:dyDescent="0.55000000000000004">
      <c r="C622" s="1" t="s">
        <v>498</v>
      </c>
      <c r="D622" s="1" t="s">
        <v>503</v>
      </c>
      <c r="E622" s="14">
        <v>14899</v>
      </c>
      <c r="F622" s="14">
        <v>71465</v>
      </c>
      <c r="G622" s="14">
        <v>86364</v>
      </c>
      <c r="H622" s="14">
        <f>E622*(1+Dashboard!$K$19)^(Dashboard!$J$36-2011)</f>
        <v>17456.553117552754</v>
      </c>
      <c r="I622" s="14">
        <f>F622*(1+Dashboard!$K$20)^(Dashboard!$J$36-2011)</f>
        <v>74515.919014263825</v>
      </c>
      <c r="J622" s="14">
        <f>G622*(1+Dashboard!$K$18)^(Dashboard!$J$36-2011)</f>
        <v>93519.836524863524</v>
      </c>
      <c r="K622" s="1" t="str">
        <f>IF(J622&gt;Dashboard!$I$26,"Metro",IF(J622&gt;Dashboard!$H$26,IF(J622&lt;=Dashboard!$I$26,"TIER 1","TIER 6"),IF(J622&gt;Dashboard!$H$27,IF(J622&lt;=Dashboard!$I$27,"TIER 2","TIER 6"),IF(J622&gt;Dashboard!$H$28,IF(J622&lt;=Dashboard!$I$28,"TIER 3","TIER 6"),IF(J622&gt;Dashboard!$H$29,IF(J622&lt;=Dashboard!$I$29,"TIER 4","TIER 6"),IF(J622&gt;Dashboard!$H$30,IF(J622&lt;=Dashboard!$I$30,"TIER 5","TIER 6"),IF(J622&gt;Dashboard!$H$31,IF(J622&lt;=Dashboard!$I$31,"TIER 6","TIER 6"),"TIER 6")))))))</f>
        <v>TIER 5</v>
      </c>
      <c r="L622" s="14">
        <f>$J622*Dashboard!$J$37</f>
        <v>4675.9918262431765</v>
      </c>
      <c r="M622" s="14">
        <f>$J622*Dashboard!$J$38</f>
        <v>7107.5075758896273</v>
      </c>
      <c r="N622" s="14">
        <f>$J622*Dashboard!$J$39</f>
        <v>28055.950957459056</v>
      </c>
      <c r="O622" s="14">
        <f>$J622*Dashboard!$J$40</f>
        <v>53680.386165271666</v>
      </c>
      <c r="P622" s="14">
        <f>H622*(1+Dashboard!$L$19)^(Dashboard!$K$36-2019)</f>
        <v>19273.44518713111</v>
      </c>
      <c r="Q622" s="14">
        <f>I622*(1+Dashboard!$L$20)^(Dashboard!$K$36-2019)</f>
        <v>76307.061681658684</v>
      </c>
      <c r="R622" s="14">
        <f>J622*(1+Dashboard!$L$18)^(Dashboard!$K$36-2019)</f>
        <v>98290.288071340619</v>
      </c>
      <c r="S622" s="1" t="str">
        <f>IF(R622&gt;Dashboard!$K$26,"Metro",IF(R622&gt;Dashboard!$J$26,IF(R622&lt;=Dashboard!$K$26,"TIER 1","TIER 6"),IF(R622&gt;Dashboard!$J$27,IF(R622&lt;=Dashboard!$K$27,"TIER 2","TIER 6"),IF(R622&gt;Dashboard!$J$28,IF(R622&lt;=Dashboard!$K$28,"TIER 3","TIER 6"),IF(R622&gt;Dashboard!$J$29,IF(R622&lt;=Dashboard!$K$29,"TIER 4","TIER 6"),IF(R622&gt;Dashboard!$J$30,IF(R622&lt;=Dashboard!$K$30,"TIER 5","TIER 6"),IF(R622&gt;Dashboard!$J$31,IF(R622&lt;=Dashboard!$K$31,"TIER 6","TIER 6"),"TIER 6")))))))</f>
        <v>TIER 5</v>
      </c>
      <c r="T622" s="14">
        <f>$R622*Dashboard!$K$37</f>
        <v>9829.0288071340619</v>
      </c>
      <c r="U622" s="14">
        <f>$R622*Dashboard!$K$38</f>
        <v>14743.543210701093</v>
      </c>
      <c r="V622" s="14">
        <f>$R622*Dashboard!$K$39</f>
        <v>24572.572017835155</v>
      </c>
      <c r="W622" s="14">
        <f>$R622*Dashboard!$K$40</f>
        <v>49145.14403567031</v>
      </c>
    </row>
    <row r="623" spans="3:23" x14ac:dyDescent="0.55000000000000004">
      <c r="C623" s="1" t="s">
        <v>365</v>
      </c>
      <c r="D623" s="1" t="s">
        <v>369</v>
      </c>
      <c r="E623" s="14">
        <v>0</v>
      </c>
      <c r="F623" s="14">
        <v>84121</v>
      </c>
      <c r="G623" s="14">
        <v>84121</v>
      </c>
      <c r="H623" s="14">
        <f>E623*(1+Dashboard!$K$19)^(Dashboard!$J$36-2011)</f>
        <v>0</v>
      </c>
      <c r="I623" s="14">
        <f>F623*(1+Dashboard!$K$20)^(Dashboard!$J$36-2011)</f>
        <v>87712.21749666112</v>
      </c>
      <c r="J623" s="14">
        <f>G623*(1+Dashboard!$K$18)^(Dashboard!$J$36-2011)</f>
        <v>91090.988934139736</v>
      </c>
      <c r="K623" s="1" t="str">
        <f>IF(J623&gt;Dashboard!$I$26,"Metro",IF(J623&gt;Dashboard!$H$26,IF(J623&lt;=Dashboard!$I$26,"TIER 1","TIER 6"),IF(J623&gt;Dashboard!$H$27,IF(J623&lt;=Dashboard!$I$27,"TIER 2","TIER 6"),IF(J623&gt;Dashboard!$H$28,IF(J623&lt;=Dashboard!$I$28,"TIER 3","TIER 6"),IF(J623&gt;Dashboard!$H$29,IF(J623&lt;=Dashboard!$I$29,"TIER 4","TIER 6"),IF(J623&gt;Dashboard!$H$30,IF(J623&lt;=Dashboard!$I$30,"TIER 5","TIER 6"),IF(J623&gt;Dashboard!$H$31,IF(J623&lt;=Dashboard!$I$31,"TIER 6","TIER 6"),"TIER 6")))))))</f>
        <v>TIER 5</v>
      </c>
      <c r="L623" s="14">
        <f>$J623*Dashboard!$J$37</f>
        <v>4554.5494467069866</v>
      </c>
      <c r="M623" s="14">
        <f>$J623*Dashboard!$J$38</f>
        <v>6922.9151589946196</v>
      </c>
      <c r="N623" s="14">
        <f>$J623*Dashboard!$J$39</f>
        <v>27327.296680241921</v>
      </c>
      <c r="O623" s="14">
        <f>$J623*Dashboard!$J$40</f>
        <v>52286.227648196211</v>
      </c>
      <c r="P623" s="14">
        <f>H623*(1+Dashboard!$L$19)^(Dashboard!$K$36-2019)</f>
        <v>0</v>
      </c>
      <c r="Q623" s="14">
        <f>I623*(1+Dashboard!$L$20)^(Dashboard!$K$36-2019)</f>
        <v>89820.560214409998</v>
      </c>
      <c r="R623" s="14">
        <f>J623*(1+Dashboard!$L$18)^(Dashboard!$K$36-2019)</f>
        <v>95737.544843328738</v>
      </c>
      <c r="S623" s="1" t="str">
        <f>IF(R623&gt;Dashboard!$K$26,"Metro",IF(R623&gt;Dashboard!$J$26,IF(R623&lt;=Dashboard!$K$26,"TIER 1","TIER 6"),IF(R623&gt;Dashboard!$J$27,IF(R623&lt;=Dashboard!$K$27,"TIER 2","TIER 6"),IF(R623&gt;Dashboard!$J$28,IF(R623&lt;=Dashboard!$K$28,"TIER 3","TIER 6"),IF(R623&gt;Dashboard!$J$29,IF(R623&lt;=Dashboard!$K$29,"TIER 4","TIER 6"),IF(R623&gt;Dashboard!$J$30,IF(R623&lt;=Dashboard!$K$30,"TIER 5","TIER 6"),IF(R623&gt;Dashboard!$J$31,IF(R623&lt;=Dashboard!$K$31,"TIER 6","TIER 6"),"TIER 6")))))))</f>
        <v>TIER 5</v>
      </c>
      <c r="T623" s="14">
        <f>$R623*Dashboard!$K$37</f>
        <v>9573.7544843328742</v>
      </c>
      <c r="U623" s="14">
        <f>$R623*Dashboard!$K$38</f>
        <v>14360.63172649931</v>
      </c>
      <c r="V623" s="14">
        <f>$R623*Dashboard!$K$39</f>
        <v>23934.386210832185</v>
      </c>
      <c r="W623" s="14">
        <f>$R623*Dashboard!$K$40</f>
        <v>47868.772421664369</v>
      </c>
    </row>
    <row r="624" spans="3:23" x14ac:dyDescent="0.55000000000000004">
      <c r="C624" s="1" t="s">
        <v>498</v>
      </c>
      <c r="D624" s="1" t="s">
        <v>500</v>
      </c>
      <c r="E624" s="14">
        <v>46878</v>
      </c>
      <c r="F624" s="14">
        <v>37077</v>
      </c>
      <c r="G624" s="14">
        <v>83955</v>
      </c>
      <c r="H624" s="14">
        <f>E624*(1+Dashboard!$K$19)^(Dashboard!$J$36-2011)</f>
        <v>54925.048462624203</v>
      </c>
      <c r="I624" s="14">
        <f>F624*(1+Dashboard!$K$20)^(Dashboard!$J$36-2011)</f>
        <v>38659.857682667876</v>
      </c>
      <c r="J624" s="14">
        <f>G624*(1+Dashboard!$K$18)^(Dashboard!$J$36-2011)</f>
        <v>90911.234721005472</v>
      </c>
      <c r="K624" s="1" t="str">
        <f>IF(J624&gt;Dashboard!$I$26,"Metro",IF(J624&gt;Dashboard!$H$26,IF(J624&lt;=Dashboard!$I$26,"TIER 1","TIER 6"),IF(J624&gt;Dashboard!$H$27,IF(J624&lt;=Dashboard!$I$27,"TIER 2","TIER 6"),IF(J624&gt;Dashboard!$H$28,IF(J624&lt;=Dashboard!$I$28,"TIER 3","TIER 6"),IF(J624&gt;Dashboard!$H$29,IF(J624&lt;=Dashboard!$I$29,"TIER 4","TIER 6"),IF(J624&gt;Dashboard!$H$30,IF(J624&lt;=Dashboard!$I$30,"TIER 5","TIER 6"),IF(J624&gt;Dashboard!$H$31,IF(J624&lt;=Dashboard!$I$31,"TIER 6","TIER 6"),"TIER 6")))))))</f>
        <v>TIER 5</v>
      </c>
      <c r="L624" s="14">
        <f>$J624*Dashboard!$J$37</f>
        <v>4545.5617360502738</v>
      </c>
      <c r="M624" s="14">
        <f>$J624*Dashboard!$J$38</f>
        <v>6909.2538387964159</v>
      </c>
      <c r="N624" s="14">
        <f>$J624*Dashboard!$J$39</f>
        <v>27273.370416301641</v>
      </c>
      <c r="O624" s="14">
        <f>$J624*Dashboard!$J$40</f>
        <v>52183.048729857146</v>
      </c>
      <c r="P624" s="14">
        <f>H624*(1+Dashboard!$L$19)^(Dashboard!$K$36-2019)</f>
        <v>60641.691622413055</v>
      </c>
      <c r="Q624" s="14">
        <f>I624*(1+Dashboard!$L$20)^(Dashboard!$K$36-2019)</f>
        <v>39589.126509072397</v>
      </c>
      <c r="R624" s="14">
        <f>J624*(1+Dashboard!$L$18)^(Dashboard!$K$36-2019)</f>
        <v>95548.621358776814</v>
      </c>
      <c r="S624" s="1" t="str">
        <f>IF(R624&gt;Dashboard!$K$26,"Metro",IF(R624&gt;Dashboard!$J$26,IF(R624&lt;=Dashboard!$K$26,"TIER 1","TIER 6"),IF(R624&gt;Dashboard!$J$27,IF(R624&lt;=Dashboard!$K$27,"TIER 2","TIER 6"),IF(R624&gt;Dashboard!$J$28,IF(R624&lt;=Dashboard!$K$28,"TIER 3","TIER 6"),IF(R624&gt;Dashboard!$J$29,IF(R624&lt;=Dashboard!$K$29,"TIER 4","TIER 6"),IF(R624&gt;Dashboard!$J$30,IF(R624&lt;=Dashboard!$K$30,"TIER 5","TIER 6"),IF(R624&gt;Dashboard!$J$31,IF(R624&lt;=Dashboard!$K$31,"TIER 6","TIER 6"),"TIER 6")))))))</f>
        <v>TIER 5</v>
      </c>
      <c r="T624" s="14">
        <f>$R624*Dashboard!$K$37</f>
        <v>9554.8621358776818</v>
      </c>
      <c r="U624" s="14">
        <f>$R624*Dashboard!$K$38</f>
        <v>14332.293203816522</v>
      </c>
      <c r="V624" s="14">
        <f>$R624*Dashboard!$K$39</f>
        <v>23887.155339694204</v>
      </c>
      <c r="W624" s="14">
        <f>$R624*Dashboard!$K$40</f>
        <v>47774.310679388407</v>
      </c>
    </row>
    <row r="625" spans="3:23" x14ac:dyDescent="0.55000000000000004">
      <c r="C625" s="1" t="s">
        <v>252</v>
      </c>
      <c r="D625" s="1" t="s">
        <v>267</v>
      </c>
      <c r="E625" s="14">
        <v>15932</v>
      </c>
      <c r="F625" s="14">
        <v>68015</v>
      </c>
      <c r="G625" s="14">
        <v>83947</v>
      </c>
      <c r="H625" s="14">
        <f>E625*(1+Dashboard!$K$19)^(Dashboard!$J$36-2011)</f>
        <v>18666.877258128094</v>
      </c>
      <c r="I625" s="14">
        <f>F625*(1+Dashboard!$K$20)^(Dashboard!$J$36-2011)</f>
        <v>70918.634740854322</v>
      </c>
      <c r="J625" s="14">
        <f>G625*(1+Dashboard!$K$18)^(Dashboard!$J$36-2011)</f>
        <v>90902.571867360457</v>
      </c>
      <c r="K625" s="1" t="str">
        <f>IF(J625&gt;Dashboard!$I$26,"Metro",IF(J625&gt;Dashboard!$H$26,IF(J625&lt;=Dashboard!$I$26,"TIER 1","TIER 6"),IF(J625&gt;Dashboard!$H$27,IF(J625&lt;=Dashboard!$I$27,"TIER 2","TIER 6"),IF(J625&gt;Dashboard!$H$28,IF(J625&lt;=Dashboard!$I$28,"TIER 3","TIER 6"),IF(J625&gt;Dashboard!$H$29,IF(J625&lt;=Dashboard!$I$29,"TIER 4","TIER 6"),IF(J625&gt;Dashboard!$H$30,IF(J625&lt;=Dashboard!$I$30,"TIER 5","TIER 6"),IF(J625&gt;Dashboard!$H$31,IF(J625&lt;=Dashboard!$I$31,"TIER 6","TIER 6"),"TIER 6")))))))</f>
        <v>TIER 5</v>
      </c>
      <c r="L625" s="14">
        <f>$J625*Dashboard!$J$37</f>
        <v>4545.1285933680228</v>
      </c>
      <c r="M625" s="14">
        <f>$J625*Dashboard!$J$38</f>
        <v>6908.5954619193944</v>
      </c>
      <c r="N625" s="14">
        <f>$J625*Dashboard!$J$39</f>
        <v>27270.771560208137</v>
      </c>
      <c r="O625" s="14">
        <f>$J625*Dashboard!$J$40</f>
        <v>52178.076251864906</v>
      </c>
      <c r="P625" s="14">
        <f>H625*(1+Dashboard!$L$19)^(Dashboard!$K$36-2019)</f>
        <v>20609.740836389879</v>
      </c>
      <c r="Q625" s="14">
        <f>I625*(1+Dashboard!$L$20)^(Dashboard!$K$36-2019)</f>
        <v>72623.309316140992</v>
      </c>
      <c r="R625" s="14">
        <f>J625*(1+Dashboard!$L$18)^(Dashboard!$K$36-2019)</f>
        <v>95539.516612533364</v>
      </c>
      <c r="S625" s="1" t="str">
        <f>IF(R625&gt;Dashboard!$K$26,"Metro",IF(R625&gt;Dashboard!$J$26,IF(R625&lt;=Dashboard!$K$26,"TIER 1","TIER 6"),IF(R625&gt;Dashboard!$J$27,IF(R625&lt;=Dashboard!$K$27,"TIER 2","TIER 6"),IF(R625&gt;Dashboard!$J$28,IF(R625&lt;=Dashboard!$K$28,"TIER 3","TIER 6"),IF(R625&gt;Dashboard!$J$29,IF(R625&lt;=Dashboard!$K$29,"TIER 4","TIER 6"),IF(R625&gt;Dashboard!$J$30,IF(R625&lt;=Dashboard!$K$30,"TIER 5","TIER 6"),IF(R625&gt;Dashboard!$J$31,IF(R625&lt;=Dashboard!$K$31,"TIER 6","TIER 6"),"TIER 6")))))))</f>
        <v>TIER 5</v>
      </c>
      <c r="T625" s="14">
        <f>$R625*Dashboard!$K$37</f>
        <v>9553.9516612533371</v>
      </c>
      <c r="U625" s="14">
        <f>$R625*Dashboard!$K$38</f>
        <v>14330.927491880004</v>
      </c>
      <c r="V625" s="14">
        <f>$R625*Dashboard!$K$39</f>
        <v>23884.879153133341</v>
      </c>
      <c r="W625" s="14">
        <f>$R625*Dashboard!$K$40</f>
        <v>47769.758306266682</v>
      </c>
    </row>
    <row r="626" spans="3:23" x14ac:dyDescent="0.55000000000000004">
      <c r="C626" s="1" t="s">
        <v>252</v>
      </c>
      <c r="D626" s="1" t="s">
        <v>266</v>
      </c>
      <c r="E626" s="14">
        <v>13405</v>
      </c>
      <c r="F626" s="14">
        <v>70043</v>
      </c>
      <c r="G626" s="14">
        <v>83448</v>
      </c>
      <c r="H626" s="14">
        <f>E626*(1+Dashboard!$K$19)^(Dashboard!$J$36-2011)</f>
        <v>15706.094002335369</v>
      </c>
      <c r="I626" s="14">
        <f>F626*(1+Dashboard!$K$20)^(Dashboard!$J$36-2011)</f>
        <v>73033.212278962863</v>
      </c>
      <c r="J626" s="14">
        <f>G626*(1+Dashboard!$K$18)^(Dashboard!$J$36-2011)</f>
        <v>90362.226371252036</v>
      </c>
      <c r="K626" s="1" t="str">
        <f>IF(J626&gt;Dashboard!$I$26,"Metro",IF(J626&gt;Dashboard!$H$26,IF(J626&lt;=Dashboard!$I$26,"TIER 1","TIER 6"),IF(J626&gt;Dashboard!$H$27,IF(J626&lt;=Dashboard!$I$27,"TIER 2","TIER 6"),IF(J626&gt;Dashboard!$H$28,IF(J626&lt;=Dashboard!$I$28,"TIER 3","TIER 6"),IF(J626&gt;Dashboard!$H$29,IF(J626&lt;=Dashboard!$I$29,"TIER 4","TIER 6"),IF(J626&gt;Dashboard!$H$30,IF(J626&lt;=Dashboard!$I$30,"TIER 5","TIER 6"),IF(J626&gt;Dashboard!$H$31,IF(J626&lt;=Dashboard!$I$31,"TIER 6","TIER 6"),"TIER 6")))))))</f>
        <v>TIER 5</v>
      </c>
      <c r="L626" s="14">
        <f>$J626*Dashboard!$J$37</f>
        <v>4518.1113185626018</v>
      </c>
      <c r="M626" s="14">
        <f>$J626*Dashboard!$J$38</f>
        <v>6867.529204215155</v>
      </c>
      <c r="N626" s="14">
        <f>$J626*Dashboard!$J$39</f>
        <v>27108.667911375611</v>
      </c>
      <c r="O626" s="14">
        <f>$J626*Dashboard!$J$40</f>
        <v>51867.917937098675</v>
      </c>
      <c r="P626" s="14">
        <f>H626*(1+Dashboard!$L$19)^(Dashboard!$K$36-2019)</f>
        <v>17340.796881233138</v>
      </c>
      <c r="Q626" s="14">
        <f>I626*(1+Dashboard!$L$20)^(Dashboard!$K$36-2019)</f>
        <v>74788.715054480082</v>
      </c>
      <c r="R626" s="14">
        <f>J626*(1+Dashboard!$L$18)^(Dashboard!$K$36-2019)</f>
        <v>94971.608065597131</v>
      </c>
      <c r="S626" s="1" t="str">
        <f>IF(R626&gt;Dashboard!$K$26,"Metro",IF(R626&gt;Dashboard!$J$26,IF(R626&lt;=Dashboard!$K$26,"TIER 1","TIER 6"),IF(R626&gt;Dashboard!$J$27,IF(R626&lt;=Dashboard!$K$27,"TIER 2","TIER 6"),IF(R626&gt;Dashboard!$J$28,IF(R626&lt;=Dashboard!$K$28,"TIER 3","TIER 6"),IF(R626&gt;Dashboard!$J$29,IF(R626&lt;=Dashboard!$K$29,"TIER 4","TIER 6"),IF(R626&gt;Dashboard!$J$30,IF(R626&lt;=Dashboard!$K$30,"TIER 5","TIER 6"),IF(R626&gt;Dashboard!$J$31,IF(R626&lt;=Dashboard!$K$31,"TIER 6","TIER 6"),"TIER 6")))))))</f>
        <v>TIER 5</v>
      </c>
      <c r="T626" s="14">
        <f>$R626*Dashboard!$K$37</f>
        <v>9497.1608065597138</v>
      </c>
      <c r="U626" s="14">
        <f>$R626*Dashboard!$K$38</f>
        <v>14245.741209839569</v>
      </c>
      <c r="V626" s="14">
        <f>$R626*Dashboard!$K$39</f>
        <v>23742.902016399283</v>
      </c>
      <c r="W626" s="14">
        <f>$R626*Dashboard!$K$40</f>
        <v>47485.804032798565</v>
      </c>
    </row>
    <row r="627" spans="3:23" x14ac:dyDescent="0.55000000000000004">
      <c r="C627" s="1" t="s">
        <v>252</v>
      </c>
      <c r="D627" s="1" t="s">
        <v>261</v>
      </c>
      <c r="E627" s="14">
        <v>12806</v>
      </c>
      <c r="F627" s="14">
        <v>70224</v>
      </c>
      <c r="G627" s="14">
        <v>83030</v>
      </c>
      <c r="H627" s="14">
        <f>E627*(1+Dashboard!$K$19)^(Dashboard!$J$36-2011)</f>
        <v>15004.270033115012</v>
      </c>
      <c r="I627" s="14">
        <f>F627*(1+Dashboard!$K$20)^(Dashboard!$J$36-2011)</f>
        <v>73221.93936693015</v>
      </c>
      <c r="J627" s="14">
        <f>G627*(1+Dashboard!$K$18)^(Dashboard!$J$36-2011)</f>
        <v>89909.592268299501</v>
      </c>
      <c r="K627" s="1" t="str">
        <f>IF(J627&gt;Dashboard!$I$26,"Metro",IF(J627&gt;Dashboard!$H$26,IF(J627&lt;=Dashboard!$I$26,"TIER 1","TIER 6"),IF(J627&gt;Dashboard!$H$27,IF(J627&lt;=Dashboard!$I$27,"TIER 2","TIER 6"),IF(J627&gt;Dashboard!$H$28,IF(J627&lt;=Dashboard!$I$28,"TIER 3","TIER 6"),IF(J627&gt;Dashboard!$H$29,IF(J627&lt;=Dashboard!$I$29,"TIER 4","TIER 6"),IF(J627&gt;Dashboard!$H$30,IF(J627&lt;=Dashboard!$I$30,"TIER 5","TIER 6"),IF(J627&gt;Dashboard!$H$31,IF(J627&lt;=Dashboard!$I$31,"TIER 6","TIER 6"),"TIER 6")))))))</f>
        <v>TIER 5</v>
      </c>
      <c r="L627" s="14">
        <f>$J627*Dashboard!$J$37</f>
        <v>4495.4796134149756</v>
      </c>
      <c r="M627" s="14">
        <f>$J627*Dashboard!$J$38</f>
        <v>6833.129012390762</v>
      </c>
      <c r="N627" s="14">
        <f>$J627*Dashboard!$J$39</f>
        <v>26972.877680489848</v>
      </c>
      <c r="O627" s="14">
        <f>$J627*Dashboard!$J$40</f>
        <v>51608.105962003916</v>
      </c>
      <c r="P627" s="14">
        <f>H627*(1+Dashboard!$L$19)^(Dashboard!$K$36-2019)</f>
        <v>16565.926509591314</v>
      </c>
      <c r="Q627" s="14">
        <f>I627*(1+Dashboard!$L$20)^(Dashboard!$K$36-2019)</f>
        <v>74981.97858438117</v>
      </c>
      <c r="R627" s="14">
        <f>J627*(1+Dashboard!$L$18)^(Dashboard!$K$36-2019)</f>
        <v>94495.885074376027</v>
      </c>
      <c r="S627" s="1" t="str">
        <f>IF(R627&gt;Dashboard!$K$26,"Metro",IF(R627&gt;Dashboard!$J$26,IF(R627&lt;=Dashboard!$K$26,"TIER 1","TIER 6"),IF(R627&gt;Dashboard!$J$27,IF(R627&lt;=Dashboard!$K$27,"TIER 2","TIER 6"),IF(R627&gt;Dashboard!$J$28,IF(R627&lt;=Dashboard!$K$28,"TIER 3","TIER 6"),IF(R627&gt;Dashboard!$J$29,IF(R627&lt;=Dashboard!$K$29,"TIER 4","TIER 6"),IF(R627&gt;Dashboard!$J$30,IF(R627&lt;=Dashboard!$K$30,"TIER 5","TIER 6"),IF(R627&gt;Dashboard!$J$31,IF(R627&lt;=Dashboard!$K$31,"TIER 6","TIER 6"),"TIER 6")))))))</f>
        <v>TIER 5</v>
      </c>
      <c r="T627" s="14">
        <f>$R627*Dashboard!$K$37</f>
        <v>9449.5885074376038</v>
      </c>
      <c r="U627" s="14">
        <f>$R627*Dashboard!$K$38</f>
        <v>14174.382761156403</v>
      </c>
      <c r="V627" s="14">
        <f>$R627*Dashboard!$K$39</f>
        <v>23623.971268594007</v>
      </c>
      <c r="W627" s="14">
        <f>$R627*Dashboard!$K$40</f>
        <v>47247.942537188013</v>
      </c>
    </row>
    <row r="628" spans="3:23" x14ac:dyDescent="0.55000000000000004">
      <c r="C628" s="1" t="s">
        <v>252</v>
      </c>
      <c r="D628" s="1" t="s">
        <v>256</v>
      </c>
      <c r="E628" s="14">
        <v>18350</v>
      </c>
      <c r="F628" s="14">
        <v>60340</v>
      </c>
      <c r="G628" s="14">
        <v>78690</v>
      </c>
      <c r="H628" s="14">
        <f>E628*(1+Dashboard!$K$19)^(Dashboard!$J$36-2011)</f>
        <v>21499.949641391573</v>
      </c>
      <c r="I628" s="14">
        <f>F628*(1+Dashboard!$K$20)^(Dashboard!$J$36-2011)</f>
        <v>62915.980596385351</v>
      </c>
      <c r="J628" s="14">
        <f>G628*(1+Dashboard!$K$18)^(Dashboard!$J$36-2011)</f>
        <v>85209.994165873635</v>
      </c>
      <c r="K628" s="1" t="str">
        <f>IF(J628&gt;Dashboard!$I$26,"Metro",IF(J628&gt;Dashboard!$H$26,IF(J628&lt;=Dashboard!$I$26,"TIER 1","TIER 6"),IF(J628&gt;Dashboard!$H$27,IF(J628&lt;=Dashboard!$I$27,"TIER 2","TIER 6"),IF(J628&gt;Dashboard!$H$28,IF(J628&lt;=Dashboard!$I$28,"TIER 3","TIER 6"),IF(J628&gt;Dashboard!$H$29,IF(J628&lt;=Dashboard!$I$29,"TIER 4","TIER 6"),IF(J628&gt;Dashboard!$H$30,IF(J628&lt;=Dashboard!$I$30,"TIER 5","TIER 6"),IF(J628&gt;Dashboard!$H$31,IF(J628&lt;=Dashboard!$I$31,"TIER 6","TIER 6"),"TIER 6")))))))</f>
        <v>TIER 5</v>
      </c>
      <c r="L628" s="14">
        <f>$J628*Dashboard!$J$37</f>
        <v>4260.4997082936816</v>
      </c>
      <c r="M628" s="14">
        <f>$J628*Dashboard!$J$38</f>
        <v>6475.9595566063963</v>
      </c>
      <c r="N628" s="14">
        <f>$J628*Dashboard!$J$39</f>
        <v>25562.998249762091</v>
      </c>
      <c r="O628" s="14">
        <f>$J628*Dashboard!$J$40</f>
        <v>48910.536651211471</v>
      </c>
      <c r="P628" s="14">
        <f>H628*(1+Dashboard!$L$19)^(Dashboard!$K$36-2019)</f>
        <v>23737.681668827161</v>
      </c>
      <c r="Q628" s="14">
        <f>I628*(1+Dashboard!$L$20)^(Dashboard!$K$36-2019)</f>
        <v>64428.294995750155</v>
      </c>
      <c r="R628" s="14">
        <f>J628*(1+Dashboard!$L$18)^(Dashboard!$K$36-2019)</f>
        <v>89556.560237295547</v>
      </c>
      <c r="S628" s="1" t="str">
        <f>IF(R628&gt;Dashboard!$K$26,"Metro",IF(R628&gt;Dashboard!$J$26,IF(R628&lt;=Dashboard!$K$26,"TIER 1","TIER 6"),IF(R628&gt;Dashboard!$J$27,IF(R628&lt;=Dashboard!$K$27,"TIER 2","TIER 6"),IF(R628&gt;Dashboard!$J$28,IF(R628&lt;=Dashboard!$K$28,"TIER 3","TIER 6"),IF(R628&gt;Dashboard!$J$29,IF(R628&lt;=Dashboard!$K$29,"TIER 4","TIER 6"),IF(R628&gt;Dashboard!$J$30,IF(R628&lt;=Dashboard!$K$30,"TIER 5","TIER 6"),IF(R628&gt;Dashboard!$J$31,IF(R628&lt;=Dashboard!$K$31,"TIER 6","TIER 6"),"TIER 6")))))))</f>
        <v>TIER 5</v>
      </c>
      <c r="T628" s="14">
        <f>$R628*Dashboard!$K$37</f>
        <v>8955.6560237295544</v>
      </c>
      <c r="U628" s="14">
        <f>$R628*Dashboard!$K$38</f>
        <v>13433.484035594332</v>
      </c>
      <c r="V628" s="14">
        <f>$R628*Dashboard!$K$39</f>
        <v>22389.140059323887</v>
      </c>
      <c r="W628" s="14">
        <f>$R628*Dashboard!$K$40</f>
        <v>44778.280118647774</v>
      </c>
    </row>
    <row r="629" spans="3:23" x14ac:dyDescent="0.55000000000000004">
      <c r="C629" s="1" t="s">
        <v>506</v>
      </c>
      <c r="D629" s="1" t="s">
        <v>509</v>
      </c>
      <c r="E629" s="14">
        <v>16487</v>
      </c>
      <c r="F629" s="14">
        <v>57517</v>
      </c>
      <c r="G629" s="14">
        <v>74004</v>
      </c>
      <c r="H629" s="14">
        <f>E629*(1+Dashboard!$K$19)^(Dashboard!$J$36-2011)</f>
        <v>19317.148214584351</v>
      </c>
      <c r="I629" s="14">
        <f>F629*(1+Dashboard!$K$20)^(Dashboard!$J$36-2011)</f>
        <v>59972.463638752008</v>
      </c>
      <c r="J629" s="14">
        <f>G629*(1+Dashboard!$K$18)^(Dashboard!$J$36-2011)</f>
        <v>80135.727643300444</v>
      </c>
      <c r="K629" s="1" t="str">
        <f>IF(J629&gt;Dashboard!$I$26,"Metro",IF(J629&gt;Dashboard!$H$26,IF(J629&lt;=Dashboard!$I$26,"TIER 1","TIER 6"),IF(J629&gt;Dashboard!$H$27,IF(J629&lt;=Dashboard!$I$27,"TIER 2","TIER 6"),IF(J629&gt;Dashboard!$H$28,IF(J629&lt;=Dashboard!$I$28,"TIER 3","TIER 6"),IF(J629&gt;Dashboard!$H$29,IF(J629&lt;=Dashboard!$I$29,"TIER 4","TIER 6"),IF(J629&gt;Dashboard!$H$30,IF(J629&lt;=Dashboard!$I$30,"TIER 5","TIER 6"),IF(J629&gt;Dashboard!$H$31,IF(J629&lt;=Dashboard!$I$31,"TIER 6","TIER 6"),"TIER 6")))))))</f>
        <v>TIER 5</v>
      </c>
      <c r="L629" s="14">
        <f>$J629*Dashboard!$J$37</f>
        <v>4006.7863821650226</v>
      </c>
      <c r="M629" s="14">
        <f>$J629*Dashboard!$J$38</f>
        <v>6090.3153008908339</v>
      </c>
      <c r="N629" s="14">
        <f>$J629*Dashboard!$J$39</f>
        <v>24040.718292990132</v>
      </c>
      <c r="O629" s="14">
        <f>$J629*Dashboard!$J$40</f>
        <v>45997.907667254462</v>
      </c>
      <c r="P629" s="14">
        <f>H629*(1+Dashboard!$L$19)^(Dashboard!$K$36-2019)</f>
        <v>21327.692516291736</v>
      </c>
      <c r="Q629" s="14">
        <f>I629*(1+Dashboard!$L$20)^(Dashboard!$K$36-2019)</f>
        <v>61414.024581878715</v>
      </c>
      <c r="R629" s="14">
        <f>J629*(1+Dashboard!$L$18)^(Dashboard!$K$36-2019)</f>
        <v>84223.455125185152</v>
      </c>
      <c r="S629" s="1" t="str">
        <f>IF(R629&gt;Dashboard!$K$26,"Metro",IF(R629&gt;Dashboard!$J$26,IF(R629&lt;=Dashboard!$K$26,"TIER 1","TIER 6"),IF(R629&gt;Dashboard!$J$27,IF(R629&lt;=Dashboard!$K$27,"TIER 2","TIER 6"),IF(R629&gt;Dashboard!$J$28,IF(R629&lt;=Dashboard!$K$28,"TIER 3","TIER 6"),IF(R629&gt;Dashboard!$J$29,IF(R629&lt;=Dashboard!$K$29,"TIER 4","TIER 6"),IF(R629&gt;Dashboard!$J$30,IF(R629&lt;=Dashboard!$K$30,"TIER 5","TIER 6"),IF(R629&gt;Dashboard!$J$31,IF(R629&lt;=Dashboard!$K$31,"TIER 6","TIER 6"),"TIER 6")))))))</f>
        <v>TIER 5</v>
      </c>
      <c r="T629" s="14">
        <f>$R629*Dashboard!$K$37</f>
        <v>8422.3455125185155</v>
      </c>
      <c r="U629" s="14">
        <f>$R629*Dashboard!$K$38</f>
        <v>12633.518268777772</v>
      </c>
      <c r="V629" s="14">
        <f>$R629*Dashboard!$K$39</f>
        <v>21055.863781296288</v>
      </c>
      <c r="W629" s="14">
        <f>$R629*Dashboard!$K$40</f>
        <v>42111.727562592576</v>
      </c>
    </row>
    <row r="630" spans="3:23" x14ac:dyDescent="0.55000000000000004">
      <c r="C630" s="1" t="s">
        <v>498</v>
      </c>
      <c r="D630" s="1" t="s">
        <v>505</v>
      </c>
      <c r="E630" s="14">
        <v>32019</v>
      </c>
      <c r="F630" s="14">
        <v>32918</v>
      </c>
      <c r="G630" s="14">
        <v>64937</v>
      </c>
      <c r="H630" s="14">
        <f>E630*(1+Dashboard!$K$19)^(Dashboard!$J$36-2011)</f>
        <v>37515.361720311543</v>
      </c>
      <c r="I630" s="14">
        <f>F630*(1+Dashboard!$K$20)^(Dashboard!$J$36-2011)</f>
        <v>34323.305423795377</v>
      </c>
      <c r="J630" s="14">
        <f>G630*(1+Dashboard!$K$18)^(Dashboard!$J$36-2011)</f>
        <v>70317.465893370652</v>
      </c>
      <c r="K630" s="1" t="str">
        <f>IF(J630&gt;Dashboard!$I$26,"Metro",IF(J630&gt;Dashboard!$H$26,IF(J630&lt;=Dashboard!$I$26,"TIER 1","TIER 6"),IF(J630&gt;Dashboard!$H$27,IF(J630&lt;=Dashboard!$I$27,"TIER 2","TIER 6"),IF(J630&gt;Dashboard!$H$28,IF(J630&lt;=Dashboard!$I$28,"TIER 3","TIER 6"),IF(J630&gt;Dashboard!$H$29,IF(J630&lt;=Dashboard!$I$29,"TIER 4","TIER 6"),IF(J630&gt;Dashboard!$H$30,IF(J630&lt;=Dashboard!$I$30,"TIER 5","TIER 6"),IF(J630&gt;Dashboard!$H$31,IF(J630&lt;=Dashboard!$I$31,"TIER 6","TIER 6"),"TIER 6")))))))</f>
        <v>TIER 5</v>
      </c>
      <c r="L630" s="14">
        <f>$J630*Dashboard!$J$37</f>
        <v>3515.8732946685327</v>
      </c>
      <c r="M630" s="14">
        <f>$J630*Dashboard!$J$38</f>
        <v>5344.1274078961696</v>
      </c>
      <c r="N630" s="14">
        <f>$J630*Dashboard!$J$39</f>
        <v>21095.239768011194</v>
      </c>
      <c r="O630" s="14">
        <f>$J630*Dashboard!$J$40</f>
        <v>40362.225422794756</v>
      </c>
      <c r="P630" s="14">
        <f>H630*(1+Dashboard!$L$19)^(Dashboard!$K$36-2019)</f>
        <v>41419.990700500101</v>
      </c>
      <c r="Q630" s="14">
        <f>I630*(1+Dashboard!$L$20)^(Dashboard!$K$36-2019)</f>
        <v>35148.336338583089</v>
      </c>
      <c r="R630" s="14">
        <f>J630*(1+Dashboard!$L$18)^(Dashboard!$K$36-2019)</f>
        <v>73904.363351496519</v>
      </c>
      <c r="S630" s="1" t="str">
        <f>IF(R630&gt;Dashboard!$K$26,"Metro",IF(R630&gt;Dashboard!$J$26,IF(R630&lt;=Dashboard!$K$26,"TIER 1","TIER 6"),IF(R630&gt;Dashboard!$J$27,IF(R630&lt;=Dashboard!$K$27,"TIER 2","TIER 6"),IF(R630&gt;Dashboard!$J$28,IF(R630&lt;=Dashboard!$K$28,"TIER 3","TIER 6"),IF(R630&gt;Dashboard!$J$29,IF(R630&lt;=Dashboard!$K$29,"TIER 4","TIER 6"),IF(R630&gt;Dashboard!$J$30,IF(R630&lt;=Dashboard!$K$30,"TIER 5","TIER 6"),IF(R630&gt;Dashboard!$J$31,IF(R630&lt;=Dashboard!$K$31,"TIER 6","TIER 6"),"TIER 6")))))))</f>
        <v>TIER 5</v>
      </c>
      <c r="T630" s="14">
        <f>$R630*Dashboard!$K$37</f>
        <v>7390.4363351496522</v>
      </c>
      <c r="U630" s="14">
        <f>$R630*Dashboard!$K$38</f>
        <v>11085.654502724477</v>
      </c>
      <c r="V630" s="14">
        <f>$R630*Dashboard!$K$39</f>
        <v>18476.09083787413</v>
      </c>
      <c r="W630" s="14">
        <f>$R630*Dashboard!$K$40</f>
        <v>36952.181675748259</v>
      </c>
    </row>
    <row r="631" spans="3:23" x14ac:dyDescent="0.55000000000000004">
      <c r="C631" s="1" t="s">
        <v>441</v>
      </c>
      <c r="D631" s="1" t="s">
        <v>442</v>
      </c>
      <c r="E631" s="14">
        <v>50332</v>
      </c>
      <c r="F631" s="14">
        <v>14141</v>
      </c>
      <c r="G631" s="14">
        <v>64473</v>
      </c>
      <c r="H631" s="14">
        <f>E631*(1+Dashboard!$K$19)^(Dashboard!$J$36-2011)</f>
        <v>58971.959964606031</v>
      </c>
      <c r="I631" s="14">
        <f>F631*(1+Dashboard!$K$20)^(Dashboard!$J$36-2011)</f>
        <v>14744.694756603998</v>
      </c>
      <c r="J631" s="14">
        <f>G631*(1+Dashboard!$K$18)^(Dashboard!$J$36-2011)</f>
        <v>69815.020381959213</v>
      </c>
      <c r="K631" s="1" t="str">
        <f>IF(J631&gt;Dashboard!$I$26,"Metro",IF(J631&gt;Dashboard!$H$26,IF(J631&lt;=Dashboard!$I$26,"TIER 1","TIER 6"),IF(J631&gt;Dashboard!$H$27,IF(J631&lt;=Dashboard!$I$27,"TIER 2","TIER 6"),IF(J631&gt;Dashboard!$H$28,IF(J631&lt;=Dashboard!$I$28,"TIER 3","TIER 6"),IF(J631&gt;Dashboard!$H$29,IF(J631&lt;=Dashboard!$I$29,"TIER 4","TIER 6"),IF(J631&gt;Dashboard!$H$30,IF(J631&lt;=Dashboard!$I$30,"TIER 5","TIER 6"),IF(J631&gt;Dashboard!$H$31,IF(J631&lt;=Dashboard!$I$31,"TIER 6","TIER 6"),"TIER 6")))))))</f>
        <v>TIER 5</v>
      </c>
      <c r="L631" s="14">
        <f>$J631*Dashboard!$J$37</f>
        <v>3490.751019097961</v>
      </c>
      <c r="M631" s="14">
        <f>$J631*Dashboard!$J$38</f>
        <v>5305.9415490289002</v>
      </c>
      <c r="N631" s="14">
        <f>$J631*Dashboard!$J$39</f>
        <v>20944.506114587763</v>
      </c>
      <c r="O631" s="14">
        <f>$J631*Dashboard!$J$40</f>
        <v>40073.821699244596</v>
      </c>
      <c r="P631" s="14">
        <f>H631*(1+Dashboard!$L$19)^(Dashboard!$K$36-2019)</f>
        <v>65109.80892400047</v>
      </c>
      <c r="Q631" s="14">
        <f>I631*(1+Dashboard!$L$20)^(Dashboard!$K$36-2019)</f>
        <v>15099.113681387189</v>
      </c>
      <c r="R631" s="14">
        <f>J631*(1+Dashboard!$L$18)^(Dashboard!$K$36-2019)</f>
        <v>73376.288069375471</v>
      </c>
      <c r="S631" s="1" t="str">
        <f>IF(R631&gt;Dashboard!$K$26,"Metro",IF(R631&gt;Dashboard!$J$26,IF(R631&lt;=Dashboard!$K$26,"TIER 1","TIER 6"),IF(R631&gt;Dashboard!$J$27,IF(R631&lt;=Dashboard!$K$27,"TIER 2","TIER 6"),IF(R631&gt;Dashboard!$J$28,IF(R631&lt;=Dashboard!$K$28,"TIER 3","TIER 6"),IF(R631&gt;Dashboard!$J$29,IF(R631&lt;=Dashboard!$K$29,"TIER 4","TIER 6"),IF(R631&gt;Dashboard!$J$30,IF(R631&lt;=Dashboard!$K$30,"TIER 5","TIER 6"),IF(R631&gt;Dashboard!$J$31,IF(R631&lt;=Dashboard!$K$31,"TIER 6","TIER 6"),"TIER 6")))))))</f>
        <v>TIER 5</v>
      </c>
      <c r="T631" s="14">
        <f>$R631*Dashboard!$K$37</f>
        <v>7337.6288069375478</v>
      </c>
      <c r="U631" s="14">
        <f>$R631*Dashboard!$K$38</f>
        <v>11006.44321040632</v>
      </c>
      <c r="V631" s="14">
        <f>$R631*Dashboard!$K$39</f>
        <v>18344.072017343868</v>
      </c>
      <c r="W631" s="14">
        <f>$R631*Dashboard!$K$40</f>
        <v>36688.144034687735</v>
      </c>
    </row>
    <row r="632" spans="3:23" x14ac:dyDescent="0.55000000000000004">
      <c r="C632" s="1" t="s">
        <v>498</v>
      </c>
      <c r="D632" s="1" t="s">
        <v>504</v>
      </c>
      <c r="E632" s="14">
        <v>25110</v>
      </c>
      <c r="F632" s="14">
        <v>31464</v>
      </c>
      <c r="G632" s="14">
        <v>56574</v>
      </c>
      <c r="H632" s="14">
        <f>E632*(1+Dashboard!$K$19)^(Dashboard!$J$36-2011)</f>
        <v>29420.367056966887</v>
      </c>
      <c r="I632" s="14">
        <f>F632*(1+Dashboard!$K$20)^(Dashboard!$J$36-2011)</f>
        <v>32807.232573494672</v>
      </c>
      <c r="J632" s="14">
        <f>G632*(1+Dashboard!$K$18)^(Dashboard!$J$36-2011)</f>
        <v>61261.535264203012</v>
      </c>
      <c r="K632" s="1" t="str">
        <f>IF(J632&gt;Dashboard!$I$26,"Metro",IF(J632&gt;Dashboard!$H$26,IF(J632&lt;=Dashboard!$I$26,"TIER 1","TIER 6"),IF(J632&gt;Dashboard!$H$27,IF(J632&lt;=Dashboard!$I$27,"TIER 2","TIER 6"),IF(J632&gt;Dashboard!$H$28,IF(J632&lt;=Dashboard!$I$28,"TIER 3","TIER 6"),IF(J632&gt;Dashboard!$H$29,IF(J632&lt;=Dashboard!$I$29,"TIER 4","TIER 6"),IF(J632&gt;Dashboard!$H$30,IF(J632&lt;=Dashboard!$I$30,"TIER 5","TIER 6"),IF(J632&gt;Dashboard!$H$31,IF(J632&lt;=Dashboard!$I$31,"TIER 6","TIER 6"),"TIER 6")))))))</f>
        <v>TIER 5</v>
      </c>
      <c r="L632" s="14">
        <f>$J632*Dashboard!$J$37</f>
        <v>3063.0767632101506</v>
      </c>
      <c r="M632" s="14">
        <f>$J632*Dashboard!$J$38</f>
        <v>4655.8766800794292</v>
      </c>
      <c r="N632" s="14">
        <f>$J632*Dashboard!$J$39</f>
        <v>18378.460579260904</v>
      </c>
      <c r="O632" s="14">
        <f>$J632*Dashboard!$J$40</f>
        <v>35164.12124165253</v>
      </c>
      <c r="P632" s="14">
        <f>H632*(1+Dashboard!$L$19)^(Dashboard!$K$36-2019)</f>
        <v>32482.462490694819</v>
      </c>
      <c r="Q632" s="14">
        <f>I632*(1+Dashboard!$L$20)^(Dashboard!$K$36-2019)</f>
        <v>33595.821573521425</v>
      </c>
      <c r="R632" s="14">
        <f>J632*(1+Dashboard!$L$18)^(Dashboard!$K$36-2019)</f>
        <v>64386.489247232923</v>
      </c>
      <c r="S632" s="1" t="str">
        <f>IF(R632&gt;Dashboard!$K$26,"Metro",IF(R632&gt;Dashboard!$J$26,IF(R632&lt;=Dashboard!$K$26,"TIER 1","TIER 6"),IF(R632&gt;Dashboard!$J$27,IF(R632&lt;=Dashboard!$K$27,"TIER 2","TIER 6"),IF(R632&gt;Dashboard!$J$28,IF(R632&lt;=Dashboard!$K$28,"TIER 3","TIER 6"),IF(R632&gt;Dashboard!$J$29,IF(R632&lt;=Dashboard!$K$29,"TIER 4","TIER 6"),IF(R632&gt;Dashboard!$J$30,IF(R632&lt;=Dashboard!$K$30,"TIER 5","TIER 6"),IF(R632&gt;Dashboard!$J$31,IF(R632&lt;=Dashboard!$K$31,"TIER 6","TIER 6"),"TIER 6")))))))</f>
        <v>TIER 5</v>
      </c>
      <c r="T632" s="14">
        <f>$R632*Dashboard!$K$37</f>
        <v>6438.648924723293</v>
      </c>
      <c r="U632" s="14">
        <f>$R632*Dashboard!$K$38</f>
        <v>9657.9733870849377</v>
      </c>
      <c r="V632" s="14">
        <f>$R632*Dashboard!$K$39</f>
        <v>16096.622311808231</v>
      </c>
      <c r="W632" s="14">
        <f>$R632*Dashboard!$K$40</f>
        <v>32193.244623616461</v>
      </c>
    </row>
    <row r="633" spans="3:23" x14ac:dyDescent="0.55000000000000004">
      <c r="C633" s="1" t="s">
        <v>555</v>
      </c>
      <c r="D633" s="1" t="s">
        <v>558</v>
      </c>
      <c r="E633" s="14">
        <v>55626</v>
      </c>
      <c r="F633" s="14">
        <v>0</v>
      </c>
      <c r="G633" s="14">
        <v>55626</v>
      </c>
      <c r="H633" s="14">
        <f>E633*(1+Dashboard!$K$19)^(Dashboard!$J$36-2011)</f>
        <v>65174.724727632019</v>
      </c>
      <c r="I633" s="14">
        <f>F633*(1+Dashboard!$K$20)^(Dashboard!$J$36-2011)</f>
        <v>0</v>
      </c>
      <c r="J633" s="14">
        <f>G633*(1+Dashboard!$K$18)^(Dashboard!$J$36-2011)</f>
        <v>60234.987107267589</v>
      </c>
      <c r="K633" s="1" t="str">
        <f>IF(J633&gt;Dashboard!$I$26,"Metro",IF(J633&gt;Dashboard!$H$26,IF(J633&lt;=Dashboard!$I$26,"TIER 1","TIER 6"),IF(J633&gt;Dashboard!$H$27,IF(J633&lt;=Dashboard!$I$27,"TIER 2","TIER 6"),IF(J633&gt;Dashboard!$H$28,IF(J633&lt;=Dashboard!$I$28,"TIER 3","TIER 6"),IF(J633&gt;Dashboard!$H$29,IF(J633&lt;=Dashboard!$I$29,"TIER 4","TIER 6"),IF(J633&gt;Dashboard!$H$30,IF(J633&lt;=Dashboard!$I$30,"TIER 5","TIER 6"),IF(J633&gt;Dashboard!$H$31,IF(J633&lt;=Dashboard!$I$31,"TIER 6","TIER 6"),"TIER 6")))))))</f>
        <v>TIER 5</v>
      </c>
      <c r="L633" s="14">
        <f>$J633*Dashboard!$J$37</f>
        <v>3011.7493553633794</v>
      </c>
      <c r="M633" s="14">
        <f>$J633*Dashboard!$J$38</f>
        <v>4577.8590201523366</v>
      </c>
      <c r="N633" s="14">
        <f>$J633*Dashboard!$J$39</f>
        <v>18070.496132180277</v>
      </c>
      <c r="O633" s="14">
        <f>$J633*Dashboard!$J$40</f>
        <v>34574.882599571603</v>
      </c>
      <c r="P633" s="14">
        <f>H633*(1+Dashboard!$L$19)^(Dashboard!$K$36-2019)</f>
        <v>71958.162425622868</v>
      </c>
      <c r="Q633" s="14">
        <f>I633*(1+Dashboard!$L$20)^(Dashboard!$K$36-2019)</f>
        <v>0</v>
      </c>
      <c r="R633" s="14">
        <f>J633*(1+Dashboard!$L$18)^(Dashboard!$K$36-2019)</f>
        <v>63307.576817382156</v>
      </c>
      <c r="S633" s="1" t="str">
        <f>IF(R633&gt;Dashboard!$K$26,"Metro",IF(R633&gt;Dashboard!$J$26,IF(R633&lt;=Dashboard!$K$26,"TIER 1","TIER 6"),IF(R633&gt;Dashboard!$J$27,IF(R633&lt;=Dashboard!$K$27,"TIER 2","TIER 6"),IF(R633&gt;Dashboard!$J$28,IF(R633&lt;=Dashboard!$K$28,"TIER 3","TIER 6"),IF(R633&gt;Dashboard!$J$29,IF(R633&lt;=Dashboard!$K$29,"TIER 4","TIER 6"),IF(R633&gt;Dashboard!$J$30,IF(R633&lt;=Dashboard!$K$30,"TIER 5","TIER 6"),IF(R633&gt;Dashboard!$J$31,IF(R633&lt;=Dashboard!$K$31,"TIER 6","TIER 6"),"TIER 6")))))))</f>
        <v>TIER 5</v>
      </c>
      <c r="T633" s="14">
        <f>$R633*Dashboard!$K$37</f>
        <v>6330.757681738216</v>
      </c>
      <c r="U633" s="14">
        <f>$R633*Dashboard!$K$38</f>
        <v>9496.1365226073231</v>
      </c>
      <c r="V633" s="14">
        <f>$R633*Dashboard!$K$39</f>
        <v>15826.894204345539</v>
      </c>
      <c r="W633" s="14">
        <f>$R633*Dashboard!$K$40</f>
        <v>31653.788408691078</v>
      </c>
    </row>
    <row r="634" spans="3:23" x14ac:dyDescent="0.55000000000000004">
      <c r="C634" s="1" t="s">
        <v>252</v>
      </c>
      <c r="D634" s="1" t="s">
        <v>260</v>
      </c>
      <c r="E634" s="14">
        <v>11389</v>
      </c>
      <c r="F634" s="14">
        <v>42691</v>
      </c>
      <c r="G634" s="14">
        <v>54080</v>
      </c>
      <c r="H634" s="14">
        <f>E634*(1+Dashboard!$K$19)^(Dashboard!$J$36-2011)</f>
        <v>13344.028690234802</v>
      </c>
      <c r="I634" s="14">
        <f>F634*(1+Dashboard!$K$20)^(Dashboard!$J$36-2011)</f>
        <v>44513.52548293482</v>
      </c>
      <c r="J634" s="14">
        <f>G634*(1+Dashboard!$K$18)^(Dashboard!$J$36-2011)</f>
        <v>58560.890640366582</v>
      </c>
      <c r="K634" s="1" t="str">
        <f>IF(J634&gt;Dashboard!$I$26,"Metro",IF(J634&gt;Dashboard!$H$26,IF(J634&lt;=Dashboard!$I$26,"TIER 1","TIER 6"),IF(J634&gt;Dashboard!$H$27,IF(J634&lt;=Dashboard!$I$27,"TIER 2","TIER 6"),IF(J634&gt;Dashboard!$H$28,IF(J634&lt;=Dashboard!$I$28,"TIER 3","TIER 6"),IF(J634&gt;Dashboard!$H$29,IF(J634&lt;=Dashboard!$I$29,"TIER 4","TIER 6"),IF(J634&gt;Dashboard!$H$30,IF(J634&lt;=Dashboard!$I$30,"TIER 5","TIER 6"),IF(J634&gt;Dashboard!$H$31,IF(J634&lt;=Dashboard!$I$31,"TIER 6","TIER 6"),"TIER 6")))))))</f>
        <v>TIER 5</v>
      </c>
      <c r="L634" s="14">
        <f>$J634*Dashboard!$J$37</f>
        <v>2928.0445320183294</v>
      </c>
      <c r="M634" s="14">
        <f>$J634*Dashboard!$J$38</f>
        <v>4450.6276886678597</v>
      </c>
      <c r="N634" s="14">
        <f>$J634*Dashboard!$J$39</f>
        <v>17568.267192109975</v>
      </c>
      <c r="O634" s="14">
        <f>$J634*Dashboard!$J$40</f>
        <v>33613.951227570426</v>
      </c>
      <c r="P634" s="14">
        <f>H634*(1+Dashboard!$L$19)^(Dashboard!$K$36-2019)</f>
        <v>14732.885914238284</v>
      </c>
      <c r="Q634" s="14">
        <f>I634*(1+Dashboard!$L$20)^(Dashboard!$K$36-2019)</f>
        <v>45583.499198932215</v>
      </c>
      <c r="R634" s="14">
        <f>J634*(1+Dashboard!$L$18)^(Dashboard!$K$36-2019)</f>
        <v>61548.0846058323</v>
      </c>
      <c r="S634" s="1" t="str">
        <f>IF(R634&gt;Dashboard!$K$26,"Metro",IF(R634&gt;Dashboard!$J$26,IF(R634&lt;=Dashboard!$K$26,"TIER 1","TIER 6"),IF(R634&gt;Dashboard!$J$27,IF(R634&lt;=Dashboard!$K$27,"TIER 2","TIER 6"),IF(R634&gt;Dashboard!$J$28,IF(R634&lt;=Dashboard!$K$28,"TIER 3","TIER 6"),IF(R634&gt;Dashboard!$J$29,IF(R634&lt;=Dashboard!$K$29,"TIER 4","TIER 6"),IF(R634&gt;Dashboard!$J$30,IF(R634&lt;=Dashboard!$K$30,"TIER 5","TIER 6"),IF(R634&gt;Dashboard!$J$31,IF(R634&lt;=Dashboard!$K$31,"TIER 6","TIER 6"),"TIER 6")))))))</f>
        <v>TIER 5</v>
      </c>
      <c r="T634" s="14">
        <f>$R634*Dashboard!$K$37</f>
        <v>6154.80846058323</v>
      </c>
      <c r="U634" s="14">
        <f>$R634*Dashboard!$K$38</f>
        <v>9232.2126908748451</v>
      </c>
      <c r="V634" s="14">
        <f>$R634*Dashboard!$K$39</f>
        <v>15387.021151458075</v>
      </c>
      <c r="W634" s="14">
        <f>$R634*Dashboard!$K$40</f>
        <v>30774.04230291615</v>
      </c>
    </row>
    <row r="635" spans="3:23" x14ac:dyDescent="0.55000000000000004">
      <c r="C635" s="1" t="s">
        <v>335</v>
      </c>
      <c r="D635" s="1" t="s">
        <v>337</v>
      </c>
      <c r="E635" s="14">
        <v>23991</v>
      </c>
      <c r="F635" s="14">
        <v>28083</v>
      </c>
      <c r="G635" s="14">
        <v>52074</v>
      </c>
      <c r="H635" s="14">
        <f>E635*(1+Dashboard!$K$19)^(Dashboard!$J$36-2011)</f>
        <v>28109.280209625351</v>
      </c>
      <c r="I635" s="14">
        <f>F635*(1+Dashboard!$K$20)^(Dashboard!$J$36-2011)</f>
        <v>29281.893985553361</v>
      </c>
      <c r="J635" s="14">
        <f>G635*(1+Dashboard!$K$18)^(Dashboard!$J$36-2011)</f>
        <v>56388.680088876652</v>
      </c>
      <c r="K635" s="1" t="str">
        <f>IF(J635&gt;Dashboard!$I$26,"Metro",IF(J635&gt;Dashboard!$H$26,IF(J635&lt;=Dashboard!$I$26,"TIER 1","TIER 6"),IF(J635&gt;Dashboard!$H$27,IF(J635&lt;=Dashboard!$I$27,"TIER 2","TIER 6"),IF(J635&gt;Dashboard!$H$28,IF(J635&lt;=Dashboard!$I$28,"TIER 3","TIER 6"),IF(J635&gt;Dashboard!$H$29,IF(J635&lt;=Dashboard!$I$29,"TIER 4","TIER 6"),IF(J635&gt;Dashboard!$H$30,IF(J635&lt;=Dashboard!$I$30,"TIER 5","TIER 6"),IF(J635&gt;Dashboard!$H$31,IF(J635&lt;=Dashboard!$I$31,"TIER 6","TIER 6"),"TIER 6")))))))</f>
        <v>TIER 5</v>
      </c>
      <c r="L635" s="14">
        <f>$J635*Dashboard!$J$37</f>
        <v>2819.4340044438327</v>
      </c>
      <c r="M635" s="14">
        <f>$J635*Dashboard!$J$38</f>
        <v>4285.5396867546251</v>
      </c>
      <c r="N635" s="14">
        <f>$J635*Dashboard!$J$39</f>
        <v>16916.604026662993</v>
      </c>
      <c r="O635" s="14">
        <f>$J635*Dashboard!$J$40</f>
        <v>32367.1023710152</v>
      </c>
      <c r="P635" s="14">
        <f>H635*(1+Dashboard!$L$19)^(Dashboard!$K$36-2019)</f>
        <v>31034.916671217023</v>
      </c>
      <c r="Q635" s="14">
        <f>I635*(1+Dashboard!$L$20)^(Dashboard!$K$36-2019)</f>
        <v>29985.744255314079</v>
      </c>
      <c r="R635" s="14">
        <f>J635*(1+Dashboard!$L$18)^(Dashboard!$K$36-2019)</f>
        <v>59265.069485283115</v>
      </c>
      <c r="S635" s="1" t="str">
        <f>IF(R635&gt;Dashboard!$K$26,"Metro",IF(R635&gt;Dashboard!$J$26,IF(R635&lt;=Dashboard!$K$26,"TIER 1","TIER 6"),IF(R635&gt;Dashboard!$J$27,IF(R635&lt;=Dashboard!$K$27,"TIER 2","TIER 6"),IF(R635&gt;Dashboard!$J$28,IF(R635&lt;=Dashboard!$K$28,"TIER 3","TIER 6"),IF(R635&gt;Dashboard!$J$29,IF(R635&lt;=Dashboard!$K$29,"TIER 4","TIER 6"),IF(R635&gt;Dashboard!$J$30,IF(R635&lt;=Dashboard!$K$30,"TIER 5","TIER 6"),IF(R635&gt;Dashboard!$J$31,IF(R635&lt;=Dashboard!$K$31,"TIER 6","TIER 6"),"TIER 6")))))))</f>
        <v>TIER 5</v>
      </c>
      <c r="T635" s="14">
        <f>$R635*Dashboard!$K$37</f>
        <v>5926.506948528312</v>
      </c>
      <c r="U635" s="14">
        <f>$R635*Dashboard!$K$38</f>
        <v>8889.7604227924676</v>
      </c>
      <c r="V635" s="14">
        <f>$R635*Dashboard!$K$39</f>
        <v>14816.267371320779</v>
      </c>
      <c r="W635" s="14">
        <f>$R635*Dashboard!$K$40</f>
        <v>29632.534742641557</v>
      </c>
    </row>
    <row r="636" spans="3:23" x14ac:dyDescent="0.55000000000000004">
      <c r="C636" s="1" t="s">
        <v>506</v>
      </c>
      <c r="D636" s="1" t="s">
        <v>511</v>
      </c>
      <c r="E636" s="14">
        <v>7613</v>
      </c>
      <c r="F636" s="14">
        <v>42871</v>
      </c>
      <c r="G636" s="14">
        <v>50484</v>
      </c>
      <c r="H636" s="14">
        <f>E636*(1+Dashboard!$K$19)^(Dashboard!$J$36-2011)</f>
        <v>8919.8428675702471</v>
      </c>
      <c r="I636" s="14">
        <f>F636*(1+Dashboard!$K$20)^(Dashboard!$J$36-2011)</f>
        <v>44701.209879808361</v>
      </c>
      <c r="J636" s="14">
        <f>G636*(1+Dashboard!$K$18)^(Dashboard!$J$36-2011)</f>
        <v>54666.937926928003</v>
      </c>
      <c r="K636" s="1" t="str">
        <f>IF(J636&gt;Dashboard!$I$26,"Metro",IF(J636&gt;Dashboard!$H$26,IF(J636&lt;=Dashboard!$I$26,"TIER 1","TIER 6"),IF(J636&gt;Dashboard!$H$27,IF(J636&lt;=Dashboard!$I$27,"TIER 2","TIER 6"),IF(J636&gt;Dashboard!$H$28,IF(J636&lt;=Dashboard!$I$28,"TIER 3","TIER 6"),IF(J636&gt;Dashboard!$H$29,IF(J636&lt;=Dashboard!$I$29,"TIER 4","TIER 6"),IF(J636&gt;Dashboard!$H$30,IF(J636&lt;=Dashboard!$I$30,"TIER 5","TIER 6"),IF(J636&gt;Dashboard!$H$31,IF(J636&lt;=Dashboard!$I$31,"TIER 6","TIER 6"),"TIER 6")))))))</f>
        <v>TIER 5</v>
      </c>
      <c r="L636" s="14">
        <f>$J636*Dashboard!$J$37</f>
        <v>2733.3468963464002</v>
      </c>
      <c r="M636" s="14">
        <f>$J636*Dashboard!$J$38</f>
        <v>4154.6872824465281</v>
      </c>
      <c r="N636" s="14">
        <f>$J636*Dashboard!$J$39</f>
        <v>16400.081378078401</v>
      </c>
      <c r="O636" s="14">
        <f>$J636*Dashboard!$J$40</f>
        <v>31378.822370056678</v>
      </c>
      <c r="P636" s="14">
        <f>H636*(1+Dashboard!$L$19)^(Dashboard!$K$36-2019)</f>
        <v>9848.2272776447498</v>
      </c>
      <c r="Q636" s="14">
        <f>I636*(1+Dashboard!$L$20)^(Dashboard!$K$36-2019)</f>
        <v>45775.694974524449</v>
      </c>
      <c r="R636" s="14">
        <f>J636*(1+Dashboard!$L$18)^(Dashboard!$K$36-2019)</f>
        <v>57455.501169394185</v>
      </c>
      <c r="S636" s="1" t="str">
        <f>IF(R636&gt;Dashboard!$K$26,"Metro",IF(R636&gt;Dashboard!$J$26,IF(R636&lt;=Dashboard!$K$26,"TIER 1","TIER 6"),IF(R636&gt;Dashboard!$J$27,IF(R636&lt;=Dashboard!$K$27,"TIER 2","TIER 6"),IF(R636&gt;Dashboard!$J$28,IF(R636&lt;=Dashboard!$K$28,"TIER 3","TIER 6"),IF(R636&gt;Dashboard!$J$29,IF(R636&lt;=Dashboard!$K$29,"TIER 4","TIER 6"),IF(R636&gt;Dashboard!$J$30,IF(R636&lt;=Dashboard!$K$30,"TIER 5","TIER 6"),IF(R636&gt;Dashboard!$J$31,IF(R636&lt;=Dashboard!$K$31,"TIER 6","TIER 6"),"TIER 6")))))))</f>
        <v>TIER 5</v>
      </c>
      <c r="T636" s="14">
        <f>$R636*Dashboard!$K$37</f>
        <v>5745.5501169394192</v>
      </c>
      <c r="U636" s="14">
        <f>$R636*Dashboard!$K$38</f>
        <v>8618.325175409127</v>
      </c>
      <c r="V636" s="14">
        <f>$R636*Dashboard!$K$39</f>
        <v>14363.875292348546</v>
      </c>
      <c r="W636" s="14">
        <f>$R636*Dashboard!$K$40</f>
        <v>28727.750584697093</v>
      </c>
    </row>
    <row r="637" spans="3:23" x14ac:dyDescent="0.55000000000000004">
      <c r="C637" s="1" t="s">
        <v>252</v>
      </c>
      <c r="D637" s="1" t="s">
        <v>263</v>
      </c>
      <c r="E637" s="14">
        <v>11202</v>
      </c>
      <c r="F637" s="14">
        <v>38775</v>
      </c>
      <c r="G637" s="14">
        <v>49977</v>
      </c>
      <c r="H637" s="14">
        <f>E637*(1+Dashboard!$K$19)^(Dashboard!$J$36-2011)</f>
        <v>13124.928385987378</v>
      </c>
      <c r="I637" s="14">
        <f>F637*(1+Dashboard!$K$20)^(Dashboard!$J$36-2011)</f>
        <v>40430.3471598416</v>
      </c>
      <c r="J637" s="14">
        <f>G637*(1+Dashboard!$K$18)^(Dashboard!$J$36-2011)</f>
        <v>54117.929577174567</v>
      </c>
      <c r="K637" s="1" t="str">
        <f>IF(J637&gt;Dashboard!$I$26,"Metro",IF(J637&gt;Dashboard!$H$26,IF(J637&lt;=Dashboard!$I$26,"TIER 1","TIER 6"),IF(J637&gt;Dashboard!$H$27,IF(J637&lt;=Dashboard!$I$27,"TIER 2","TIER 6"),IF(J637&gt;Dashboard!$H$28,IF(J637&lt;=Dashboard!$I$28,"TIER 3","TIER 6"),IF(J637&gt;Dashboard!$H$29,IF(J637&lt;=Dashboard!$I$29,"TIER 4","TIER 6"),IF(J637&gt;Dashboard!$H$30,IF(J637&lt;=Dashboard!$I$30,"TIER 5","TIER 6"),IF(J637&gt;Dashboard!$H$31,IF(J637&lt;=Dashboard!$I$31,"TIER 6","TIER 6"),"TIER 6")))))))</f>
        <v>TIER 5</v>
      </c>
      <c r="L637" s="14">
        <f>$J637*Dashboard!$J$37</f>
        <v>2705.8964788587286</v>
      </c>
      <c r="M637" s="14">
        <f>$J637*Dashboard!$J$38</f>
        <v>4112.9626478652672</v>
      </c>
      <c r="N637" s="14">
        <f>$J637*Dashboard!$J$39</f>
        <v>16235.378873152369</v>
      </c>
      <c r="O637" s="14">
        <f>$J637*Dashboard!$J$40</f>
        <v>31063.691577298207</v>
      </c>
      <c r="P637" s="14">
        <f>H637*(1+Dashboard!$L$19)^(Dashboard!$K$36-2019)</f>
        <v>14490.981474343424</v>
      </c>
      <c r="Q637" s="14">
        <f>I637*(1+Dashboard!$L$20)^(Dashboard!$K$36-2019)</f>
        <v>41402.173325492418</v>
      </c>
      <c r="R637" s="14">
        <f>J637*(1+Dashboard!$L$18)^(Dashboard!$K$36-2019)</f>
        <v>56878.487876214509</v>
      </c>
      <c r="S637" s="1" t="str">
        <f>IF(R637&gt;Dashboard!$K$26,"Metro",IF(R637&gt;Dashboard!$J$26,IF(R637&lt;=Dashboard!$K$26,"TIER 1","TIER 6"),IF(R637&gt;Dashboard!$J$27,IF(R637&lt;=Dashboard!$K$27,"TIER 2","TIER 6"),IF(R637&gt;Dashboard!$J$28,IF(R637&lt;=Dashboard!$K$28,"TIER 3","TIER 6"),IF(R637&gt;Dashboard!$J$29,IF(R637&lt;=Dashboard!$K$29,"TIER 4","TIER 6"),IF(R637&gt;Dashboard!$J$30,IF(R637&lt;=Dashboard!$K$30,"TIER 5","TIER 6"),IF(R637&gt;Dashboard!$J$31,IF(R637&lt;=Dashboard!$K$31,"TIER 6","TIER 6"),"TIER 6")))))))</f>
        <v>TIER 5</v>
      </c>
      <c r="T637" s="14">
        <f>$R637*Dashboard!$K$37</f>
        <v>5687.8487876214513</v>
      </c>
      <c r="U637" s="14">
        <f>$R637*Dashboard!$K$38</f>
        <v>8531.773181432176</v>
      </c>
      <c r="V637" s="14">
        <f>$R637*Dashboard!$K$39</f>
        <v>14219.621969053627</v>
      </c>
      <c r="W637" s="14">
        <f>$R637*Dashboard!$K$40</f>
        <v>28439.243938107255</v>
      </c>
    </row>
    <row r="638" spans="3:23" x14ac:dyDescent="0.55000000000000004">
      <c r="C638" s="1" t="s">
        <v>583</v>
      </c>
      <c r="D638" s="1" t="s">
        <v>585</v>
      </c>
      <c r="E638" s="14">
        <v>4644</v>
      </c>
      <c r="F638" s="14">
        <v>39065</v>
      </c>
      <c r="G638" s="14">
        <v>43709</v>
      </c>
      <c r="H638" s="14">
        <f>E638*(1+Dashboard!$K$19)^(Dashboard!$J$36-2011)</f>
        <v>5441.1861653745209</v>
      </c>
      <c r="I638" s="14">
        <f>F638*(1+Dashboard!$K$20)^(Dashboard!$J$36-2011)</f>
        <v>40732.727577026744</v>
      </c>
      <c r="J638" s="14">
        <f>G638*(1+Dashboard!$K$18)^(Dashboard!$J$36-2011)</f>
        <v>47330.583746297758</v>
      </c>
      <c r="K638" s="1" t="str">
        <f>IF(J638&gt;Dashboard!$I$26,"Metro",IF(J638&gt;Dashboard!$H$26,IF(J638&lt;=Dashboard!$I$26,"TIER 1","TIER 6"),IF(J638&gt;Dashboard!$H$27,IF(J638&lt;=Dashboard!$I$27,"TIER 2","TIER 6"),IF(J638&gt;Dashboard!$H$28,IF(J638&lt;=Dashboard!$I$28,"TIER 3","TIER 6"),IF(J638&gt;Dashboard!$H$29,IF(J638&lt;=Dashboard!$I$29,"TIER 4","TIER 6"),IF(J638&gt;Dashboard!$H$30,IF(J638&lt;=Dashboard!$I$30,"TIER 5","TIER 6"),IF(J638&gt;Dashboard!$H$31,IF(J638&lt;=Dashboard!$I$31,"TIER 6","TIER 6"),"TIER 6")))))))</f>
        <v>TIER 6</v>
      </c>
      <c r="L638" s="14">
        <f>$J638*Dashboard!$J$37</f>
        <v>2366.5291873148881</v>
      </c>
      <c r="M638" s="14">
        <f>$J638*Dashboard!$J$38</f>
        <v>3597.1243647186293</v>
      </c>
      <c r="N638" s="14">
        <f>$J638*Dashboard!$J$39</f>
        <v>14199.175123889327</v>
      </c>
      <c r="O638" s="14">
        <f>$J638*Dashboard!$J$40</f>
        <v>27167.755070374915</v>
      </c>
      <c r="P638" s="14">
        <f>H638*(1+Dashboard!$L$19)^(Dashboard!$K$36-2019)</f>
        <v>6007.5091918274293</v>
      </c>
      <c r="Q638" s="14">
        <f>I638*(1+Dashboard!$L$20)^(Dashboard!$K$36-2019)</f>
        <v>41711.822075057673</v>
      </c>
      <c r="R638" s="14">
        <f>J638*(1+Dashboard!$L$18)^(Dashboard!$K$36-2019)</f>
        <v>49744.919194458649</v>
      </c>
      <c r="S638" s="1" t="str">
        <f>IF(R638&gt;Dashboard!$K$26,"Metro",IF(R638&gt;Dashboard!$J$26,IF(R638&lt;=Dashboard!$K$26,"TIER 1","TIER 6"),IF(R638&gt;Dashboard!$J$27,IF(R638&lt;=Dashboard!$K$27,"TIER 2","TIER 6"),IF(R638&gt;Dashboard!$J$28,IF(R638&lt;=Dashboard!$K$28,"TIER 3","TIER 6"),IF(R638&gt;Dashboard!$J$29,IF(R638&lt;=Dashboard!$K$29,"TIER 4","TIER 6"),IF(R638&gt;Dashboard!$J$30,IF(R638&lt;=Dashboard!$K$30,"TIER 5","TIER 6"),IF(R638&gt;Dashboard!$J$31,IF(R638&lt;=Dashboard!$K$31,"TIER 6","TIER 6"),"TIER 6")))))))</f>
        <v>TIER 6</v>
      </c>
      <c r="T638" s="14">
        <f>$R638*Dashboard!$K$37</f>
        <v>4974.4919194458653</v>
      </c>
      <c r="U638" s="14">
        <f>$R638*Dashboard!$K$38</f>
        <v>7461.737879168797</v>
      </c>
      <c r="V638" s="14">
        <f>$R638*Dashboard!$K$39</f>
        <v>12436.229798614662</v>
      </c>
      <c r="W638" s="14">
        <f>$R638*Dashboard!$K$40</f>
        <v>24872.459597229325</v>
      </c>
    </row>
    <row r="639" spans="3:23" x14ac:dyDescent="0.55000000000000004">
      <c r="C639" s="1" t="s">
        <v>555</v>
      </c>
      <c r="D639" s="1" t="s">
        <v>557</v>
      </c>
      <c r="E639" s="14">
        <v>41816</v>
      </c>
      <c r="F639" s="14">
        <v>0</v>
      </c>
      <c r="G639" s="14">
        <v>41816</v>
      </c>
      <c r="H639" s="14">
        <f>E639*(1+Dashboard!$K$19)^(Dashboard!$J$36-2011)</f>
        <v>48994.108675990734</v>
      </c>
      <c r="I639" s="14">
        <f>F639*(1+Dashboard!$K$20)^(Dashboard!$J$36-2011)</f>
        <v>0</v>
      </c>
      <c r="J639" s="14">
        <f>G639*(1+Dashboard!$K$18)^(Dashboard!$J$36-2011)</f>
        <v>45280.736002543803</v>
      </c>
      <c r="K639" s="1" t="str">
        <f>IF(J639&gt;Dashboard!$I$26,"Metro",IF(J639&gt;Dashboard!$H$26,IF(J639&lt;=Dashboard!$I$26,"TIER 1","TIER 6"),IF(J639&gt;Dashboard!$H$27,IF(J639&lt;=Dashboard!$I$27,"TIER 2","TIER 6"),IF(J639&gt;Dashboard!$H$28,IF(J639&lt;=Dashboard!$I$28,"TIER 3","TIER 6"),IF(J639&gt;Dashboard!$H$29,IF(J639&lt;=Dashboard!$I$29,"TIER 4","TIER 6"),IF(J639&gt;Dashboard!$H$30,IF(J639&lt;=Dashboard!$I$30,"TIER 5","TIER 6"),IF(J639&gt;Dashboard!$H$31,IF(J639&lt;=Dashboard!$I$31,"TIER 6","TIER 6"),"TIER 6")))))))</f>
        <v>TIER 6</v>
      </c>
      <c r="L639" s="14">
        <f>$J639*Dashboard!$J$37</f>
        <v>2264.0368001271904</v>
      </c>
      <c r="M639" s="14">
        <f>$J639*Dashboard!$J$38</f>
        <v>3441.335936193329</v>
      </c>
      <c r="N639" s="14">
        <f>$J639*Dashboard!$J$39</f>
        <v>13584.22080076314</v>
      </c>
      <c r="O639" s="14">
        <f>$J639*Dashboard!$J$40</f>
        <v>25991.142465460147</v>
      </c>
      <c r="P639" s="14">
        <f>H639*(1+Dashboard!$L$19)^(Dashboard!$K$36-2019)</f>
        <v>54093.454859055935</v>
      </c>
      <c r="Q639" s="14">
        <f>I639*(1+Dashboard!$L$20)^(Dashboard!$K$36-2019)</f>
        <v>0</v>
      </c>
      <c r="R639" s="14">
        <f>J639*(1+Dashboard!$L$18)^(Dashboard!$K$36-2019)</f>
        <v>47590.508614598431</v>
      </c>
      <c r="S639" s="1" t="str">
        <f>IF(R639&gt;Dashboard!$K$26,"Metro",IF(R639&gt;Dashboard!$J$26,IF(R639&lt;=Dashboard!$K$26,"TIER 1","TIER 6"),IF(R639&gt;Dashboard!$J$27,IF(R639&lt;=Dashboard!$K$27,"TIER 2","TIER 6"),IF(R639&gt;Dashboard!$J$28,IF(R639&lt;=Dashboard!$K$28,"TIER 3","TIER 6"),IF(R639&gt;Dashboard!$J$29,IF(R639&lt;=Dashboard!$K$29,"TIER 4","TIER 6"),IF(R639&gt;Dashboard!$J$30,IF(R639&lt;=Dashboard!$K$30,"TIER 5","TIER 6"),IF(R639&gt;Dashboard!$J$31,IF(R639&lt;=Dashboard!$K$31,"TIER 6","TIER 6"),"TIER 6")))))))</f>
        <v>TIER 6</v>
      </c>
      <c r="T639" s="14">
        <f>$R639*Dashboard!$K$37</f>
        <v>4759.050861459843</v>
      </c>
      <c r="U639" s="14">
        <f>$R639*Dashboard!$K$38</f>
        <v>7138.5762921897649</v>
      </c>
      <c r="V639" s="14">
        <f>$R639*Dashboard!$K$39</f>
        <v>11897.627153649608</v>
      </c>
      <c r="W639" s="14">
        <f>$R639*Dashboard!$K$40</f>
        <v>23795.254307299216</v>
      </c>
    </row>
    <row r="640" spans="3:23" x14ac:dyDescent="0.55000000000000004">
      <c r="C640" s="1" t="s">
        <v>239</v>
      </c>
      <c r="D640" s="1" t="s">
        <v>240</v>
      </c>
      <c r="E640" s="14">
        <v>0</v>
      </c>
      <c r="F640" s="14">
        <v>36842</v>
      </c>
      <c r="G640" s="14">
        <v>36842</v>
      </c>
      <c r="H640" s="14">
        <f>E640*(1+Dashboard!$K$19)^(Dashboard!$J$36-2011)</f>
        <v>0</v>
      </c>
      <c r="I640" s="14">
        <f>F640*(1+Dashboard!$K$20)^(Dashboard!$J$36-2011)</f>
        <v>38414.825275638534</v>
      </c>
      <c r="J640" s="14">
        <f>G640*(1+Dashboard!$K$18)^(Dashboard!$J$36-2011)</f>
        <v>39894.606748749735</v>
      </c>
      <c r="K640" s="1" t="str">
        <f>IF(J640&gt;Dashboard!$I$26,"Metro",IF(J640&gt;Dashboard!$H$26,IF(J640&lt;=Dashboard!$I$26,"TIER 1","TIER 6"),IF(J640&gt;Dashboard!$H$27,IF(J640&lt;=Dashboard!$I$27,"TIER 2","TIER 6"),IF(J640&gt;Dashboard!$H$28,IF(J640&lt;=Dashboard!$I$28,"TIER 3","TIER 6"),IF(J640&gt;Dashboard!$H$29,IF(J640&lt;=Dashboard!$I$29,"TIER 4","TIER 6"),IF(J640&gt;Dashboard!$H$30,IF(J640&lt;=Dashboard!$I$30,"TIER 5","TIER 6"),IF(J640&gt;Dashboard!$H$31,IF(J640&lt;=Dashboard!$I$31,"TIER 6","TIER 6"),"TIER 6")))))))</f>
        <v>TIER 6</v>
      </c>
      <c r="L640" s="14">
        <f>$J640*Dashboard!$J$37</f>
        <v>1994.7303374374869</v>
      </c>
      <c r="M640" s="14">
        <f>$J640*Dashboard!$J$38</f>
        <v>3031.9901129049799</v>
      </c>
      <c r="N640" s="14">
        <f>$J640*Dashboard!$J$39</f>
        <v>11968.38202462492</v>
      </c>
      <c r="O640" s="14">
        <f>$J640*Dashboard!$J$40</f>
        <v>22899.50427378235</v>
      </c>
      <c r="P640" s="14">
        <f>H640*(1+Dashboard!$L$19)^(Dashboard!$K$36-2019)</f>
        <v>0</v>
      </c>
      <c r="Q640" s="14">
        <f>I640*(1+Dashboard!$L$20)^(Dashboard!$K$36-2019)</f>
        <v>39338.20424649366</v>
      </c>
      <c r="R640" s="14">
        <f>J640*(1+Dashboard!$L$18)^(Dashboard!$K$36-2019)</f>
        <v>41929.632637723254</v>
      </c>
      <c r="S640" s="1" t="str">
        <f>IF(R640&gt;Dashboard!$K$26,"Metro",IF(R640&gt;Dashboard!$J$26,IF(R640&lt;=Dashboard!$K$26,"TIER 1","TIER 6"),IF(R640&gt;Dashboard!$J$27,IF(R640&lt;=Dashboard!$K$27,"TIER 2","TIER 6"),IF(R640&gt;Dashboard!$J$28,IF(R640&lt;=Dashboard!$K$28,"TIER 3","TIER 6"),IF(R640&gt;Dashboard!$J$29,IF(R640&lt;=Dashboard!$K$29,"TIER 4","TIER 6"),IF(R640&gt;Dashboard!$J$30,IF(R640&lt;=Dashboard!$K$30,"TIER 5","TIER 6"),IF(R640&gt;Dashboard!$J$31,IF(R640&lt;=Dashboard!$K$31,"TIER 6","TIER 6"),"TIER 6")))))))</f>
        <v>TIER 6</v>
      </c>
      <c r="T640" s="14">
        <f>$R640*Dashboard!$K$37</f>
        <v>4192.9632637723253</v>
      </c>
      <c r="U640" s="14">
        <f>$R640*Dashboard!$K$38</f>
        <v>6289.4448956584883</v>
      </c>
      <c r="V640" s="14">
        <f>$R640*Dashboard!$K$39</f>
        <v>10482.408159430814</v>
      </c>
      <c r="W640" s="14">
        <f>$R640*Dashboard!$K$40</f>
        <v>20964.816318861627</v>
      </c>
    </row>
    <row r="641" spans="3:23" x14ac:dyDescent="0.55000000000000004">
      <c r="C641" s="1" t="s">
        <v>252</v>
      </c>
      <c r="D641" s="1" t="s">
        <v>265</v>
      </c>
      <c r="E641" s="14">
        <v>6540</v>
      </c>
      <c r="F641" s="14">
        <v>28780</v>
      </c>
      <c r="G641" s="14">
        <v>35320</v>
      </c>
      <c r="H641" s="14">
        <f>E641*(1+Dashboard!$K$19)^(Dashboard!$J$36-2011)</f>
        <v>7662.6523517548167</v>
      </c>
      <c r="I641" s="14">
        <f>F641*(1+Dashboard!$K$20)^(Dashboard!$J$36-2011)</f>
        <v>30008.649677891455</v>
      </c>
      <c r="J641" s="14">
        <f>G641*(1+Dashboard!$K$18)^(Dashboard!$J$36-2011)</f>
        <v>38246.498842783796</v>
      </c>
      <c r="K641" s="1" t="str">
        <f>IF(J641&gt;Dashboard!$I$26,"Metro",IF(J641&gt;Dashboard!$H$26,IF(J641&lt;=Dashboard!$I$26,"TIER 1","TIER 6"),IF(J641&gt;Dashboard!$H$27,IF(J641&lt;=Dashboard!$I$27,"TIER 2","TIER 6"),IF(J641&gt;Dashboard!$H$28,IF(J641&lt;=Dashboard!$I$28,"TIER 3","TIER 6"),IF(J641&gt;Dashboard!$H$29,IF(J641&lt;=Dashboard!$I$29,"TIER 4","TIER 6"),IF(J641&gt;Dashboard!$H$30,IF(J641&lt;=Dashboard!$I$30,"TIER 5","TIER 6"),IF(J641&gt;Dashboard!$H$31,IF(J641&lt;=Dashboard!$I$31,"TIER 6","TIER 6"),"TIER 6")))))))</f>
        <v>TIER 6</v>
      </c>
      <c r="L641" s="14">
        <f>$J641*Dashboard!$J$37</f>
        <v>1912.3249421391899</v>
      </c>
      <c r="M641" s="14">
        <f>$J641*Dashboard!$J$38</f>
        <v>2906.7339120515685</v>
      </c>
      <c r="N641" s="14">
        <f>$J641*Dashboard!$J$39</f>
        <v>11473.949652835139</v>
      </c>
      <c r="O641" s="14">
        <f>$J641*Dashboard!$J$40</f>
        <v>21953.490335757902</v>
      </c>
      <c r="P641" s="14">
        <f>H641*(1+Dashboard!$L$19)^(Dashboard!$K$36-2019)</f>
        <v>8460.1873631678263</v>
      </c>
      <c r="Q641" s="14">
        <f>I641*(1+Dashboard!$L$20)^(Dashboard!$K$36-2019)</f>
        <v>30729.969008579541</v>
      </c>
      <c r="R641" s="14">
        <f>J641*(1+Dashboard!$L$18)^(Dashboard!$K$36-2019)</f>
        <v>40197.454664903787</v>
      </c>
      <c r="S641" s="1" t="str">
        <f>IF(R641&gt;Dashboard!$K$26,"Metro",IF(R641&gt;Dashboard!$J$26,IF(R641&lt;=Dashboard!$K$26,"TIER 1","TIER 6"),IF(R641&gt;Dashboard!$J$27,IF(R641&lt;=Dashboard!$K$27,"TIER 2","TIER 6"),IF(R641&gt;Dashboard!$J$28,IF(R641&lt;=Dashboard!$K$28,"TIER 3","TIER 6"),IF(R641&gt;Dashboard!$J$29,IF(R641&lt;=Dashboard!$K$29,"TIER 4","TIER 6"),IF(R641&gt;Dashboard!$J$30,IF(R641&lt;=Dashboard!$K$30,"TIER 5","TIER 6"),IF(R641&gt;Dashboard!$J$31,IF(R641&lt;=Dashboard!$K$31,"TIER 6","TIER 6"),"TIER 6")))))))</f>
        <v>TIER 6</v>
      </c>
      <c r="T641" s="14">
        <f>$R641*Dashboard!$K$37</f>
        <v>4019.7454664903789</v>
      </c>
      <c r="U641" s="14">
        <f>$R641*Dashboard!$K$38</f>
        <v>6029.6181997355679</v>
      </c>
      <c r="V641" s="14">
        <f>$R641*Dashboard!$K$39</f>
        <v>10049.363666225947</v>
      </c>
      <c r="W641" s="14">
        <f>$R641*Dashboard!$K$40</f>
        <v>20098.727332451894</v>
      </c>
    </row>
    <row r="642" spans="3:23" x14ac:dyDescent="0.55000000000000004">
      <c r="C642" s="1" t="s">
        <v>365</v>
      </c>
      <c r="D642" s="1" t="s">
        <v>371</v>
      </c>
      <c r="E642" s="14">
        <v>0</v>
      </c>
      <c r="F642" s="14">
        <v>31564</v>
      </c>
      <c r="G642" s="14">
        <v>31564</v>
      </c>
      <c r="H642" s="14">
        <f>E642*(1+Dashboard!$K$19)^(Dashboard!$J$36-2011)</f>
        <v>0</v>
      </c>
      <c r="I642" s="14">
        <f>F642*(1+Dashboard!$K$20)^(Dashboard!$J$36-2011)</f>
        <v>32911.50168286886</v>
      </c>
      <c r="J642" s="14">
        <f>G642*(1+Dashboard!$K$18)^(Dashboard!$J$36-2011)</f>
        <v>34179.289056444723</v>
      </c>
      <c r="K642" s="1" t="str">
        <f>IF(J642&gt;Dashboard!$I$26,"Metro",IF(J642&gt;Dashboard!$H$26,IF(J642&lt;=Dashboard!$I$26,"TIER 1","TIER 6"),IF(J642&gt;Dashboard!$H$27,IF(J642&lt;=Dashboard!$I$27,"TIER 2","TIER 6"),IF(J642&gt;Dashboard!$H$28,IF(J642&lt;=Dashboard!$I$28,"TIER 3","TIER 6"),IF(J642&gt;Dashboard!$H$29,IF(J642&lt;=Dashboard!$I$29,"TIER 4","TIER 6"),IF(J642&gt;Dashboard!$H$30,IF(J642&lt;=Dashboard!$I$30,"TIER 5","TIER 6"),IF(J642&gt;Dashboard!$H$31,IF(J642&lt;=Dashboard!$I$31,"TIER 6","TIER 6"),"TIER 6")))))))</f>
        <v>TIER 6</v>
      </c>
      <c r="L642" s="14">
        <f>$J642*Dashboard!$J$37</f>
        <v>1708.9644528222361</v>
      </c>
      <c r="M642" s="14">
        <f>$J642*Dashboard!$J$38</f>
        <v>2597.6259682897989</v>
      </c>
      <c r="N642" s="14">
        <f>$J642*Dashboard!$J$39</f>
        <v>10253.786716933417</v>
      </c>
      <c r="O642" s="14">
        <f>$J642*Dashboard!$J$40</f>
        <v>19618.911918399273</v>
      </c>
      <c r="P642" s="14">
        <f>H642*(1+Dashboard!$L$19)^(Dashboard!$K$36-2019)</f>
        <v>0</v>
      </c>
      <c r="Q642" s="14">
        <f>I642*(1+Dashboard!$L$20)^(Dashboard!$K$36-2019)</f>
        <v>33702.597004405994</v>
      </c>
      <c r="R642" s="14">
        <f>J642*(1+Dashboard!$L$18)^(Dashboard!$K$36-2019)</f>
        <v>35922.776303596343</v>
      </c>
      <c r="S642" s="1" t="str">
        <f>IF(R642&gt;Dashboard!$K$26,"Metro",IF(R642&gt;Dashboard!$J$26,IF(R642&lt;=Dashboard!$K$26,"TIER 1","TIER 6"),IF(R642&gt;Dashboard!$J$27,IF(R642&lt;=Dashboard!$K$27,"TIER 2","TIER 6"),IF(R642&gt;Dashboard!$J$28,IF(R642&lt;=Dashboard!$K$28,"TIER 3","TIER 6"),IF(R642&gt;Dashboard!$J$29,IF(R642&lt;=Dashboard!$K$29,"TIER 4","TIER 6"),IF(R642&gt;Dashboard!$J$30,IF(R642&lt;=Dashboard!$K$30,"TIER 5","TIER 6"),IF(R642&gt;Dashboard!$J$31,IF(R642&lt;=Dashboard!$K$31,"TIER 6","TIER 6"),"TIER 6")))))))</f>
        <v>TIER 6</v>
      </c>
      <c r="T642" s="14">
        <f>$R642*Dashboard!$K$37</f>
        <v>3592.2776303596347</v>
      </c>
      <c r="U642" s="14">
        <f>$R642*Dashboard!$K$38</f>
        <v>5388.4164455394512</v>
      </c>
      <c r="V642" s="14">
        <f>$R642*Dashboard!$K$39</f>
        <v>8980.6940758990859</v>
      </c>
      <c r="W642" s="14">
        <f>$R642*Dashboard!$K$40</f>
        <v>17961.388151798172</v>
      </c>
    </row>
    <row r="643" spans="3:23" x14ac:dyDescent="0.55000000000000004">
      <c r="C643" s="1" t="s">
        <v>252</v>
      </c>
      <c r="D643" s="1" t="s">
        <v>253</v>
      </c>
      <c r="E643" s="14">
        <v>982</v>
      </c>
      <c r="F643" s="14">
        <v>20185</v>
      </c>
      <c r="G643" s="14">
        <v>21167</v>
      </c>
      <c r="H643" s="14">
        <f>E643*(1+Dashboard!$K$19)^(Dashboard!$J$36-2011)</f>
        <v>1150.5695121442247</v>
      </c>
      <c r="I643" s="14">
        <f>F643*(1+Dashboard!$K$20)^(Dashboard!$J$36-2011)</f>
        <v>21046.719727179952</v>
      </c>
      <c r="J643" s="14">
        <f>G643*(1+Dashboard!$K$18)^(Dashboard!$J$36-2011)</f>
        <v>22920.827888029573</v>
      </c>
      <c r="K643" s="1" t="str">
        <f>IF(J643&gt;Dashboard!$I$26,"Metro",IF(J643&gt;Dashboard!$H$26,IF(J643&lt;=Dashboard!$I$26,"TIER 1","TIER 6"),IF(J643&gt;Dashboard!$H$27,IF(J643&lt;=Dashboard!$I$27,"TIER 2","TIER 6"),IF(J643&gt;Dashboard!$H$28,IF(J643&lt;=Dashboard!$I$28,"TIER 3","TIER 6"),IF(J643&gt;Dashboard!$H$29,IF(J643&lt;=Dashboard!$I$29,"TIER 4","TIER 6"),IF(J643&gt;Dashboard!$H$30,IF(J643&lt;=Dashboard!$I$30,"TIER 5","TIER 6"),IF(J643&gt;Dashboard!$H$31,IF(J643&lt;=Dashboard!$I$31,"TIER 6","TIER 6"),"TIER 6")))))))</f>
        <v>TIER 6</v>
      </c>
      <c r="L643" s="14">
        <f>$J643*Dashboard!$J$37</f>
        <v>1146.0413944014788</v>
      </c>
      <c r="M643" s="14">
        <f>$J643*Dashboard!$J$38</f>
        <v>1741.9829194902475</v>
      </c>
      <c r="N643" s="14">
        <f>$J643*Dashboard!$J$39</f>
        <v>6876.2483664088713</v>
      </c>
      <c r="O643" s="14">
        <f>$J643*Dashboard!$J$40</f>
        <v>13156.555207728976</v>
      </c>
      <c r="P643" s="14">
        <f>H643*(1+Dashboard!$L$19)^(Dashboard!$K$36-2019)</f>
        <v>1270.3217111056279</v>
      </c>
      <c r="Q643" s="14">
        <f>I643*(1+Dashboard!$L$20)^(Dashboard!$K$36-2019)</f>
        <v>21552.620724050663</v>
      </c>
      <c r="R643" s="14">
        <f>J643*(1+Dashboard!$L$18)^(Dashboard!$K$36-2019)</f>
        <v>24090.020466931437</v>
      </c>
      <c r="S643" s="1" t="str">
        <f>IF(R643&gt;Dashboard!$K$26,"Metro",IF(R643&gt;Dashboard!$J$26,IF(R643&lt;=Dashboard!$K$26,"TIER 1","TIER 6"),IF(R643&gt;Dashboard!$J$27,IF(R643&lt;=Dashboard!$K$27,"TIER 2","TIER 6"),IF(R643&gt;Dashboard!$J$28,IF(R643&lt;=Dashboard!$K$28,"TIER 3","TIER 6"),IF(R643&gt;Dashboard!$J$29,IF(R643&lt;=Dashboard!$K$29,"TIER 4","TIER 6"),IF(R643&gt;Dashboard!$J$30,IF(R643&lt;=Dashboard!$K$30,"TIER 5","TIER 6"),IF(R643&gt;Dashboard!$J$31,IF(R643&lt;=Dashboard!$K$31,"TIER 6","TIER 6"),"TIER 6")))))))</f>
        <v>TIER 6</v>
      </c>
      <c r="T643" s="14">
        <f>$R643*Dashboard!$K$37</f>
        <v>2409.0020466931437</v>
      </c>
      <c r="U643" s="14">
        <f>$R643*Dashboard!$K$38</f>
        <v>3613.5030700397156</v>
      </c>
      <c r="V643" s="14">
        <f>$R643*Dashboard!$K$39</f>
        <v>6022.5051167328593</v>
      </c>
      <c r="W643" s="14">
        <f>$R643*Dashboard!$K$40</f>
        <v>12045.010233465719</v>
      </c>
    </row>
    <row r="644" spans="3:23" x14ac:dyDescent="0.55000000000000004">
      <c r="C644" s="1" t="s">
        <v>252</v>
      </c>
      <c r="D644" s="1" t="s">
        <v>255</v>
      </c>
      <c r="E644" s="14">
        <v>2384</v>
      </c>
      <c r="F644" s="14">
        <v>5620</v>
      </c>
      <c r="G644" s="14">
        <v>8004</v>
      </c>
      <c r="H644" s="14">
        <f>E644*(1+Dashboard!$K$19)^(Dashboard!$J$36-2011)</f>
        <v>2793.235964309401</v>
      </c>
      <c r="I644" s="14">
        <f>F644*(1+Dashboard!$K$20)^(Dashboard!$J$36-2011)</f>
        <v>5859.9239468293945</v>
      </c>
      <c r="J644" s="14">
        <f>G644*(1+Dashboard!$K$18)^(Dashboard!$J$36-2011)</f>
        <v>8667.1850718471542</v>
      </c>
      <c r="K644" s="1" t="str">
        <f>IF(J644&gt;Dashboard!$I$26,"Metro",IF(J644&gt;Dashboard!$H$26,IF(J644&lt;=Dashboard!$I$26,"TIER 1","TIER 6"),IF(J644&gt;Dashboard!$H$27,IF(J644&lt;=Dashboard!$I$27,"TIER 2","TIER 6"),IF(J644&gt;Dashboard!$H$28,IF(J644&lt;=Dashboard!$I$28,"TIER 3","TIER 6"),IF(J644&gt;Dashboard!$H$29,IF(J644&lt;=Dashboard!$I$29,"TIER 4","TIER 6"),IF(J644&gt;Dashboard!$H$30,IF(J644&lt;=Dashboard!$I$30,"TIER 5","TIER 6"),IF(J644&gt;Dashboard!$H$31,IF(J644&lt;=Dashboard!$I$31,"TIER 6","TIER 6"),"TIER 6")))))))</f>
        <v>TIER 6</v>
      </c>
      <c r="L644" s="14">
        <f>$J644*Dashboard!$J$37</f>
        <v>433.35925359235773</v>
      </c>
      <c r="M644" s="14">
        <f>$J644*Dashboard!$J$38</f>
        <v>658.70606546038368</v>
      </c>
      <c r="N644" s="14">
        <f>$J644*Dashboard!$J$39</f>
        <v>2600.1555215541462</v>
      </c>
      <c r="O644" s="14">
        <f>$J644*Dashboard!$J$40</f>
        <v>4974.9642312402675</v>
      </c>
      <c r="P644" s="14">
        <f>H644*(1+Dashboard!$L$19)^(Dashboard!$K$36-2019)</f>
        <v>3083.95820700185</v>
      </c>
      <c r="Q644" s="14">
        <f>I644*(1+Dashboard!$L$20)^(Dashboard!$K$36-2019)</f>
        <v>6000.7792157128915</v>
      </c>
      <c r="R644" s="14">
        <f>J644*(1+Dashboard!$L$18)^(Dashboard!$K$36-2019)</f>
        <v>9109.2986165880484</v>
      </c>
      <c r="S644" s="1" t="str">
        <f>IF(R644&gt;Dashboard!$K$26,"Metro",IF(R644&gt;Dashboard!$J$26,IF(R644&lt;=Dashboard!$K$26,"TIER 1","TIER 6"),IF(R644&gt;Dashboard!$J$27,IF(R644&lt;=Dashboard!$K$27,"TIER 2","TIER 6"),IF(R644&gt;Dashboard!$J$28,IF(R644&lt;=Dashboard!$K$28,"TIER 3","TIER 6"),IF(R644&gt;Dashboard!$J$29,IF(R644&lt;=Dashboard!$K$29,"TIER 4","TIER 6"),IF(R644&gt;Dashboard!$J$30,IF(R644&lt;=Dashboard!$K$30,"TIER 5","TIER 6"),IF(R644&gt;Dashboard!$J$31,IF(R644&lt;=Dashboard!$K$31,"TIER 6","TIER 6"),"TIER 6")))))))</f>
        <v>TIER 6</v>
      </c>
      <c r="T644" s="14">
        <f>$R644*Dashboard!$K$37</f>
        <v>910.92986165880484</v>
      </c>
      <c r="U644" s="14">
        <f>$R644*Dashboard!$K$38</f>
        <v>1366.3947924882073</v>
      </c>
      <c r="V644" s="14">
        <f>$R644*Dashboard!$K$39</f>
        <v>2277.3246541470121</v>
      </c>
      <c r="W644" s="14">
        <f>$R644*Dashboard!$K$40</f>
        <v>4554.6493082940242</v>
      </c>
    </row>
  </sheetData>
  <autoFilter ref="C3:AL644" xr:uid="{37496A84-CEB5-4B39-B500-550EAC52068C}">
    <sortState xmlns:xlrd2="http://schemas.microsoft.com/office/spreadsheetml/2017/richdata2" ref="C4:AL644">
      <sortCondition descending="1" ref="G3:G644"/>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ABC8F-27D3-4C81-A5B6-02993C28F9FD}">
  <dimension ref="B4:G10"/>
  <sheetViews>
    <sheetView showGridLines="0" workbookViewId="0">
      <selection activeCell="C15" sqref="C15"/>
    </sheetView>
  </sheetViews>
  <sheetFormatPr defaultRowHeight="14.4" x14ac:dyDescent="0.55000000000000004"/>
  <cols>
    <col min="2" max="2" width="17.578125" bestFit="1" customWidth="1"/>
    <col min="3" max="3" width="22" bestFit="1" customWidth="1"/>
    <col min="4" max="4" width="14.68359375" bestFit="1" customWidth="1"/>
    <col min="6" max="6" width="14.68359375" bestFit="1" customWidth="1"/>
  </cols>
  <sheetData>
    <row r="4" spans="2:7" x14ac:dyDescent="0.55000000000000004">
      <c r="B4" s="129" t="s">
        <v>740</v>
      </c>
      <c r="C4" s="130"/>
      <c r="D4" s="130"/>
      <c r="E4" s="130"/>
      <c r="F4" s="130"/>
      <c r="G4" s="130"/>
    </row>
    <row r="5" spans="2:7" x14ac:dyDescent="0.55000000000000004">
      <c r="B5" s="22" t="s">
        <v>739</v>
      </c>
      <c r="C5" s="22">
        <v>2011</v>
      </c>
      <c r="D5" s="22">
        <v>2019</v>
      </c>
      <c r="E5" s="22" t="s">
        <v>738</v>
      </c>
      <c r="F5" s="22">
        <f>Dashboard!K12</f>
        <v>2024</v>
      </c>
      <c r="G5" s="22" t="s">
        <v>738</v>
      </c>
    </row>
    <row r="6" spans="2:7" x14ac:dyDescent="0.55000000000000004">
      <c r="B6" s="1"/>
      <c r="C6" s="1"/>
      <c r="D6" s="1"/>
      <c r="E6" s="1"/>
      <c r="F6" s="1"/>
      <c r="G6" s="1"/>
    </row>
    <row r="7" spans="2:7" x14ac:dyDescent="0.55000000000000004">
      <c r="B7" s="1" t="s">
        <v>237</v>
      </c>
      <c r="C7" s="14">
        <f>SUM(Data!G4:G644)</f>
        <v>1210854977</v>
      </c>
      <c r="D7" s="14">
        <f>SUM(Data!J4:J644)</f>
        <v>1311182431.387584</v>
      </c>
      <c r="E7" s="2">
        <f>Dashboard!K18</f>
        <v>0.01</v>
      </c>
      <c r="F7" s="14">
        <f>SUM(Data!R4:R644)</f>
        <v>1378065912.9029031</v>
      </c>
      <c r="G7" s="2">
        <f>Dashboard!L18</f>
        <v>0.01</v>
      </c>
    </row>
    <row r="8" spans="2:7" x14ac:dyDescent="0.55000000000000004">
      <c r="B8" s="1" t="s">
        <v>736</v>
      </c>
      <c r="C8" s="14">
        <f>SUM(Data!E4:E644)</f>
        <v>377106125</v>
      </c>
      <c r="D8" s="14">
        <f>SUM(Data!H4:H644)</f>
        <v>441839928.98966259</v>
      </c>
      <c r="E8" s="2">
        <f>Dashboard!K19</f>
        <v>0.02</v>
      </c>
      <c r="F8" s="14">
        <f>SUM(Data!P4:P644)</f>
        <v>487826983.68473798</v>
      </c>
      <c r="G8" s="2">
        <f>Dashboard!L19</f>
        <v>0.02</v>
      </c>
    </row>
    <row r="9" spans="2:7" x14ac:dyDescent="0.55000000000000004">
      <c r="B9" s="1" t="s">
        <v>737</v>
      </c>
      <c r="C9" s="14">
        <f>SUM(Data!F4:F644)</f>
        <v>833748852</v>
      </c>
      <c r="D9" s="27">
        <f>D7-D8</f>
        <v>869342502.39792132</v>
      </c>
      <c r="E9" s="2">
        <f>(D9/C9)^(1/(D5-C5))-1</f>
        <v>5.2392975221595695E-3</v>
      </c>
      <c r="F9" s="27">
        <f>F7-F8</f>
        <v>890238929.21816516</v>
      </c>
      <c r="G9" s="2">
        <f>(F9/D9)^(1/(F5-D5))-1</f>
        <v>4.7618426958184745E-3</v>
      </c>
    </row>
    <row r="10" spans="2:7" x14ac:dyDescent="0.55000000000000004">
      <c r="B10" s="1"/>
      <c r="C10" s="1"/>
      <c r="D10" s="1"/>
      <c r="E10" s="1"/>
      <c r="F10" s="1"/>
      <c r="G10" s="1"/>
    </row>
  </sheetData>
  <mergeCells count="1">
    <mergeCell ref="B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DASHBOARD_1</vt:lpstr>
      <vt:lpstr>Dashboard</vt:lpstr>
      <vt:lpstr>Data</vt:lpstr>
      <vt:lpstr>Calculations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Ramdevkrishna, Shyam</dc:creator>
  <cp:keywords/>
  <dc:description/>
  <cp:lastModifiedBy>Ramdevkrishna, Shyam</cp:lastModifiedBy>
  <cp:revision/>
  <dcterms:created xsi:type="dcterms:W3CDTF">2024-06-24T16:47:12Z</dcterms:created>
  <dcterms:modified xsi:type="dcterms:W3CDTF">2024-10-15T16:37:47Z</dcterms:modified>
  <cp:category/>
  <cp:contentStatus/>
</cp:coreProperties>
</file>