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esktop\"/>
    </mc:Choice>
  </mc:AlternateContent>
  <xr:revisionPtr revIDLastSave="0" documentId="13_ncr:1_{5E5B065C-4A91-4382-AC83-E8A5CBDE8082}" xr6:coauthVersionLast="45" xr6:coauthVersionMax="45" xr10:uidLastSave="{00000000-0000-0000-0000-000000000000}"/>
  <bookViews>
    <workbookView xWindow="3900" yWindow="780" windowWidth="15375" windowHeight="9270" xr2:uid="{48DE7EBA-C7FB-466E-BE4E-FE01EDDA0F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26" i="1"/>
  <c r="H27" i="1"/>
  <c r="H28" i="1"/>
  <c r="H29" i="1"/>
  <c r="H31" i="1"/>
  <c r="H32" i="1"/>
  <c r="H33" i="1"/>
  <c r="H34" i="1"/>
  <c r="H35" i="1"/>
  <c r="H25" i="1"/>
  <c r="H20" i="1"/>
  <c r="H21" i="1"/>
  <c r="H22" i="1"/>
  <c r="H23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C41" i="1" l="1"/>
  <c r="D41" i="1" s="1"/>
  <c r="C40" i="1"/>
  <c r="D40" i="1" s="1"/>
  <c r="C39" i="1"/>
  <c r="D39" i="1" s="1"/>
  <c r="C38" i="1"/>
  <c r="D38" i="1" s="1"/>
  <c r="C37" i="1"/>
  <c r="D37" i="1" s="1"/>
  <c r="C35" i="1"/>
  <c r="D35" i="1" s="1"/>
  <c r="C34" i="1"/>
  <c r="D34" i="1" s="1"/>
  <c r="C33" i="1"/>
  <c r="D33" i="1" s="1"/>
  <c r="C32" i="1"/>
  <c r="D32" i="1" s="1"/>
  <c r="C31" i="1"/>
  <c r="D31" i="1" s="1"/>
  <c r="C29" i="1"/>
  <c r="D29" i="1" s="1"/>
  <c r="C28" i="1"/>
  <c r="D28" i="1" s="1"/>
  <c r="C27" i="1"/>
  <c r="D27" i="1" s="1"/>
  <c r="C26" i="1"/>
  <c r="D26" i="1" s="1"/>
  <c r="C25" i="1"/>
  <c r="D25" i="1" s="1"/>
  <c r="C19" i="1"/>
  <c r="D19" i="1" s="1"/>
  <c r="D20" i="1"/>
  <c r="F20" i="1" s="1"/>
  <c r="C23" i="1"/>
  <c r="D23" i="1" s="1"/>
  <c r="C22" i="1"/>
  <c r="D22" i="1" s="1"/>
  <c r="F22" i="1" s="1"/>
  <c r="C21" i="1"/>
  <c r="D21" i="1" s="1"/>
  <c r="C20" i="1"/>
  <c r="G19" i="1"/>
  <c r="E25" i="1" l="1"/>
  <c r="F25" i="1"/>
  <c r="E31" i="1"/>
  <c r="F31" i="1"/>
  <c r="F39" i="1"/>
  <c r="E39" i="1"/>
  <c r="F28" i="1"/>
  <c r="E28" i="1"/>
  <c r="E35" i="1"/>
  <c r="F35" i="1"/>
  <c r="E29" i="1"/>
  <c r="F29" i="1"/>
  <c r="E26" i="1"/>
  <c r="F26" i="1"/>
  <c r="F33" i="1"/>
  <c r="E33" i="1"/>
  <c r="F40" i="1"/>
  <c r="E40" i="1"/>
  <c r="F38" i="1"/>
  <c r="E38" i="1"/>
  <c r="F23" i="1"/>
  <c r="E23" i="1"/>
  <c r="E32" i="1"/>
  <c r="F32" i="1"/>
  <c r="F21" i="1"/>
  <c r="E21" i="1"/>
  <c r="F27" i="1"/>
  <c r="E27" i="1"/>
  <c r="F34" i="1"/>
  <c r="E34" i="1"/>
  <c r="F37" i="1"/>
  <c r="E37" i="1"/>
  <c r="E41" i="1"/>
  <c r="F41" i="1"/>
  <c r="E20" i="1"/>
  <c r="E22" i="1"/>
  <c r="F19" i="1"/>
  <c r="E19" i="1"/>
  <c r="F14" i="1"/>
  <c r="F15" i="1"/>
  <c r="F16" i="1"/>
  <c r="F17" i="1"/>
  <c r="F11" i="1"/>
  <c r="F12" i="1"/>
  <c r="F13" i="1"/>
  <c r="F10" i="1"/>
  <c r="E16" i="1"/>
  <c r="E15" i="1"/>
  <c r="E14" i="1"/>
  <c r="E12" i="1"/>
  <c r="E11" i="1"/>
  <c r="E8" i="1"/>
  <c r="F8" i="1"/>
  <c r="E9" i="1"/>
  <c r="F9" i="1"/>
  <c r="F3" i="1"/>
  <c r="F4" i="1"/>
  <c r="F5" i="1"/>
  <c r="F6" i="1"/>
  <c r="F7" i="1"/>
  <c r="F2" i="1"/>
  <c r="E10" i="1"/>
  <c r="E13" i="1"/>
  <c r="E17" i="1"/>
  <c r="E7" i="1"/>
  <c r="E3" i="1"/>
  <c r="E4" i="1"/>
  <c r="E5" i="1"/>
  <c r="E6" i="1"/>
  <c r="E2" i="1"/>
  <c r="D2" i="1" l="1"/>
</calcChain>
</file>

<file path=xl/sharedStrings.xml><?xml version="1.0" encoding="utf-8"?>
<sst xmlns="http://schemas.openxmlformats.org/spreadsheetml/2006/main" count="8" uniqueCount="8">
  <si>
    <t>RaS</t>
  </si>
  <si>
    <t>S/H * RaS</t>
  </si>
  <si>
    <t>Inclination</t>
  </si>
  <si>
    <t>S/H * RaS * cos(A)</t>
  </si>
  <si>
    <t>S/H * RaS * sin(A)</t>
  </si>
  <si>
    <t>NuS(III)</t>
  </si>
  <si>
    <t>S/H</t>
  </si>
  <si>
    <t>Predicted NuS(III)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</si>
</sst>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Cosine Correlation</a:t>
            </a:r>
          </a:p>
        </c:rich>
      </c:tx>
      <c:layout>
        <c:manualLayout>
          <c:xMode val="edge"/>
          <c:yMode val="edge"/>
          <c:x val="0.10843455048059822"/>
          <c:y val="0.55103058142134786"/>
        </c:manualLayout>
      </c:layout>
      <c:overlay val="0"/>
      <c:spPr>
        <a:solidFill>
          <a:schemeClr val="bg1"/>
        </a:solidFill>
        <a:ln w="6350">
          <a:solidFill>
            <a:sysClr val="windowText" lastClr="000000"/>
          </a:solidFill>
          <a:prstDash val="sysDot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373210232790182E-2"/>
          <c:y val="3.6561080183358047E-2"/>
          <c:w val="0.71211940196357715"/>
          <c:h val="0.80897617067474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NuS(III)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8360127623208362E-2"/>
                  <c:y val="-0.3648966378235194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r>
                      <a:rPr lang="en-US" sz="11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NuS(III) = 18.791(</a:t>
                    </a:r>
                    <a:r>
                      <a:rPr lang="en-IN" sz="1000" b="0" i="0" u="none" strike="noStrike" baseline="0">
                        <a:effectLst/>
                      </a:rPr>
                      <a:t>S/H * RaS * cos(A))</a:t>
                    </a:r>
                    <a:r>
                      <a:rPr lang="en-US" sz="1100" baseline="30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-0.324</a:t>
                    </a:r>
                    <a:endParaRPr lang="en-US" sz="11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 w="3175">
                  <a:solidFill>
                    <a:sysClr val="windowText" lastClr="000000"/>
                  </a:solidFill>
                  <a:prstDash val="sysDot"/>
                </a:ln>
              </c:sp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ln>
                <a:solidFill>
                  <a:srgbClr val="FF0000"/>
                </a:solidFill>
              </a:ln>
            </c:spPr>
          </c:errBars>
          <c:xVal>
            <c:numRef>
              <c:f>Sheet1!$E$2:$E$17</c:f>
              <c:numCache>
                <c:formatCode>General</c:formatCode>
                <c:ptCount val="16"/>
                <c:pt idx="0">
                  <c:v>296.5677194909436</c:v>
                </c:pt>
                <c:pt idx="1">
                  <c:v>293.177819564076</c:v>
                </c:pt>
                <c:pt idx="2">
                  <c:v>287.55665940471835</c:v>
                </c:pt>
                <c:pt idx="3">
                  <c:v>279.74701943583256</c:v>
                </c:pt>
                <c:pt idx="4">
                  <c:v>269.80833573317142</c:v>
                </c:pt>
                <c:pt idx="5">
                  <c:v>257.81624768085351</c:v>
                </c:pt>
                <c:pt idx="6">
                  <c:v>243.86202230997765</c:v>
                </c:pt>
                <c:pt idx="7">
                  <c:v>228.05185970140789</c:v>
                </c:pt>
                <c:pt idx="8">
                  <c:v>210.50608473903267</c:v>
                </c:pt>
                <c:pt idx="9">
                  <c:v>191.3582313647442</c:v>
                </c:pt>
                <c:pt idx="10">
                  <c:v>170.7540263045108</c:v>
                </c:pt>
                <c:pt idx="11">
                  <c:v>148.85028000000003</c:v>
                </c:pt>
                <c:pt idx="12">
                  <c:v>125.8136931864328</c:v>
                </c:pt>
                <c:pt idx="13">
                  <c:v>101.81958819933187</c:v>
                </c:pt>
                <c:pt idx="14">
                  <c:v>77.050574665685687</c:v>
                </c:pt>
                <c:pt idx="15">
                  <c:v>56.803944776634829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1.936115</c:v>
                </c:pt>
                <c:pt idx="1">
                  <c:v>2.8731439999999999</c:v>
                </c:pt>
                <c:pt idx="2">
                  <c:v>2.6981525</c:v>
                </c:pt>
                <c:pt idx="3">
                  <c:v>3.0625870000000002</c:v>
                </c:pt>
                <c:pt idx="4">
                  <c:v>3.130439</c:v>
                </c:pt>
                <c:pt idx="5">
                  <c:v>3.523193</c:v>
                </c:pt>
                <c:pt idx="6">
                  <c:v>3.4362550000000001</c:v>
                </c:pt>
                <c:pt idx="7">
                  <c:v>3.6615899999999999</c:v>
                </c:pt>
                <c:pt idx="8">
                  <c:v>3.8000259999999999</c:v>
                </c:pt>
                <c:pt idx="9">
                  <c:v>3.6886060000000001</c:v>
                </c:pt>
                <c:pt idx="10">
                  <c:v>3.8859400000000002</c:v>
                </c:pt>
                <c:pt idx="11">
                  <c:v>3.9367740000000002</c:v>
                </c:pt>
                <c:pt idx="12">
                  <c:v>4.083958</c:v>
                </c:pt>
                <c:pt idx="13">
                  <c:v>4.1668750000000001</c:v>
                </c:pt>
                <c:pt idx="14">
                  <c:v>4.3689299999999998</c:v>
                </c:pt>
                <c:pt idx="15">
                  <c:v>4.5478059999999996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3-474E-A248-36A71241A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6736784"/>
        <c:axId val="436736456"/>
      </c:scatterChart>
      <c:valAx>
        <c:axId val="4367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S/H * RaS * cos(A)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094725621808937"/>
              <c:y val="0.9147107651594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36456"/>
        <c:crosses val="autoZero"/>
        <c:crossBetween val="midCat"/>
      </c:valAx>
      <c:valAx>
        <c:axId val="436736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3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077128952091472E-2"/>
          <c:y val="0.65754584742923128"/>
          <c:w val="0.23968584686956021"/>
          <c:h val="0.15183601907562158"/>
        </c:manualLayout>
      </c:layout>
      <c:overlay val="0"/>
      <c:spPr>
        <a:solidFill>
          <a:sysClr val="window" lastClr="FFFFFF"/>
        </a:solidFill>
        <a:ln w="6350">
          <a:solidFill>
            <a:sysClr val="windowText" lastClr="000000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Sine Correlation</a:t>
            </a:r>
          </a:p>
        </c:rich>
      </c:tx>
      <c:layout>
        <c:manualLayout>
          <c:xMode val="edge"/>
          <c:yMode val="edge"/>
          <c:x val="0.70704213431297069"/>
          <c:y val="0.53170970701794817"/>
        </c:manualLayout>
      </c:layout>
      <c:overlay val="0"/>
      <c:spPr>
        <a:solidFill>
          <a:sysClr val="window" lastClr="FFFFFF"/>
        </a:solidFill>
        <a:ln w="6350">
          <a:solidFill>
            <a:sysClr val="windowText" lastClr="000000"/>
          </a:solidFill>
          <a:prstDash val="sysDot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401573088663866E-2"/>
          <c:y val="4.5012676723885849E-2"/>
          <c:w val="0.87624982554710673"/>
          <c:h val="0.799113955646007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NuS(III)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098098801114697"/>
                  <c:y val="0.25857192942198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NuS(III) = 0.6635*(</a:t>
                    </a:r>
                    <a:r>
                      <a:rPr lang="en-IN" sz="900" b="0" i="0" u="none" strike="noStrike" baseline="0">
                        <a:effectLst/>
                      </a:rPr>
                      <a:t>S/H * RaS * sin(A))</a:t>
                    </a:r>
                    <a:r>
                      <a:rPr lang="en-US" sz="1100" baseline="30000"/>
                      <a:t>0.3299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 w="6350">
                  <a:solidFill>
                    <a:sysClr val="windowText" lastClr="000000"/>
                  </a:solidFill>
                  <a:prstDash val="sysDot"/>
                </a:ln>
                <a:effectLst/>
              </c:sp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ln>
                <a:solidFill>
                  <a:srgbClr val="FF0000"/>
                </a:solidFill>
              </a:ln>
            </c:spPr>
          </c:errBars>
          <c:xVal>
            <c:numRef>
              <c:f>Sheet1!$F$2:$F$17</c:f>
              <c:numCache>
                <c:formatCode>General</c:formatCode>
                <c:ptCount val="16"/>
                <c:pt idx="0">
                  <c:v>25.946313423193775</c:v>
                </c:pt>
                <c:pt idx="1">
                  <c:v>51.695159734424649</c:v>
                </c:pt>
                <c:pt idx="2">
                  <c:v>77.050574665685687</c:v>
                </c:pt>
                <c:pt idx="3">
                  <c:v>101.81958819933183</c:v>
                </c:pt>
                <c:pt idx="4">
                  <c:v>125.8136931864328</c:v>
                </c:pt>
                <c:pt idx="5">
                  <c:v>148.85027999999997</c:v>
                </c:pt>
                <c:pt idx="6">
                  <c:v>170.75402630451077</c:v>
                </c:pt>
                <c:pt idx="7">
                  <c:v>191.35823136474417</c:v>
                </c:pt>
                <c:pt idx="8">
                  <c:v>210.50608473903264</c:v>
                </c:pt>
                <c:pt idx="9">
                  <c:v>228.05185970140789</c:v>
                </c:pt>
                <c:pt idx="10">
                  <c:v>243.86202230997765</c:v>
                </c:pt>
                <c:pt idx="11">
                  <c:v>257.81624768085351</c:v>
                </c:pt>
                <c:pt idx="12">
                  <c:v>269.80833573317142</c:v>
                </c:pt>
                <c:pt idx="13">
                  <c:v>279.74701943583256</c:v>
                </c:pt>
                <c:pt idx="14">
                  <c:v>287.55665940471835</c:v>
                </c:pt>
                <c:pt idx="15">
                  <c:v>292.23096222359231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1.936115</c:v>
                </c:pt>
                <c:pt idx="1">
                  <c:v>2.8731439999999999</c:v>
                </c:pt>
                <c:pt idx="2">
                  <c:v>2.6981525</c:v>
                </c:pt>
                <c:pt idx="3">
                  <c:v>3.0625870000000002</c:v>
                </c:pt>
                <c:pt idx="4">
                  <c:v>3.130439</c:v>
                </c:pt>
                <c:pt idx="5">
                  <c:v>3.523193</c:v>
                </c:pt>
                <c:pt idx="6">
                  <c:v>3.4362550000000001</c:v>
                </c:pt>
                <c:pt idx="7">
                  <c:v>3.6615899999999999</c:v>
                </c:pt>
                <c:pt idx="8">
                  <c:v>3.8000259999999999</c:v>
                </c:pt>
                <c:pt idx="9">
                  <c:v>3.6886060000000001</c:v>
                </c:pt>
                <c:pt idx="10">
                  <c:v>3.8859400000000002</c:v>
                </c:pt>
                <c:pt idx="11">
                  <c:v>3.9367740000000002</c:v>
                </c:pt>
                <c:pt idx="12">
                  <c:v>4.083958</c:v>
                </c:pt>
                <c:pt idx="13">
                  <c:v>4.1668750000000001</c:v>
                </c:pt>
                <c:pt idx="14">
                  <c:v>4.3689299999999998</c:v>
                </c:pt>
                <c:pt idx="15">
                  <c:v>4.5478059999999996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CE-429E-99D8-1053C219D0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2666920"/>
        <c:axId val="252667248"/>
      </c:scatterChart>
      <c:valAx>
        <c:axId val="25266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S/H * RaS * sin(A)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832195209358732"/>
              <c:y val="0.921967070391790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7248"/>
        <c:crosses val="autoZero"/>
        <c:crossBetween val="midCat"/>
      </c:valAx>
      <c:valAx>
        <c:axId val="2526672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6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34978367841251"/>
          <c:y val="0.64680822368305413"/>
          <c:w val="0.20724265384494175"/>
          <c:h val="0.16539920734121819"/>
        </c:manualLayout>
      </c:layout>
      <c:overlay val="0"/>
      <c:spPr>
        <a:solidFill>
          <a:sysClr val="window" lastClr="FFFFFF"/>
        </a:solidFill>
        <a:ln w="6350">
          <a:solidFill>
            <a:sysClr val="windowText" lastClr="000000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18</xdr:col>
      <xdr:colOff>571500</xdr:colOff>
      <xdr:row>16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47DE1-5CAD-42BB-8249-E5B47286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4762</xdr:rowOff>
    </xdr:from>
    <xdr:to>
      <xdr:col>17</xdr:col>
      <xdr:colOff>76200</xdr:colOff>
      <xdr:row>33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3BE153-3C90-47ED-9B9E-0D4B5B597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C41-A941-4A6C-9766-75DE6DCAB25F}">
  <dimension ref="A1:H41"/>
  <sheetViews>
    <sheetView tabSelected="1" topLeftCell="I16" workbookViewId="0">
      <selection activeCell="H7" sqref="H7"/>
    </sheetView>
  </sheetViews>
  <sheetFormatPr defaultRowHeight="15" x14ac:dyDescent="0.25"/>
  <cols>
    <col min="1" max="1" width="9.140625" style="2"/>
    <col min="2" max="2" width="17.5703125" customWidth="1"/>
    <col min="3" max="3" width="17.5703125" style="2" customWidth="1"/>
    <col min="4" max="4" width="17.5703125" customWidth="1"/>
    <col min="5" max="5" width="17.5703125" style="1" customWidth="1"/>
    <col min="6" max="6" width="17.5703125" customWidth="1"/>
    <col min="7" max="7" width="17.5703125" style="2" customWidth="1"/>
    <col min="8" max="8" width="18.28515625" style="3" customWidth="1"/>
  </cols>
  <sheetData>
    <row r="1" spans="1:8" x14ac:dyDescent="0.25">
      <c r="A1" s="2" t="s">
        <v>6</v>
      </c>
      <c r="B1" s="1" t="s">
        <v>2</v>
      </c>
      <c r="C1" s="2" t="s">
        <v>0</v>
      </c>
      <c r="D1" s="1" t="s">
        <v>1</v>
      </c>
      <c r="E1" s="1" t="s">
        <v>3</v>
      </c>
      <c r="F1" s="1" t="s">
        <v>4</v>
      </c>
      <c r="G1" s="2" t="s">
        <v>5</v>
      </c>
      <c r="H1" s="3" t="s">
        <v>7</v>
      </c>
    </row>
    <row r="2" spans="1:8" x14ac:dyDescent="0.25">
      <c r="A2" s="4">
        <v>8.0000000000000002E-3</v>
      </c>
      <c r="B2" s="1">
        <v>5</v>
      </c>
      <c r="C2" s="4">
        <v>37212.57</v>
      </c>
      <c r="D2" s="4">
        <f>C2*0.008</f>
        <v>297.70056</v>
      </c>
      <c r="E2" s="1">
        <f>37212.57*0.008*COS(B2*PI()/180)</f>
        <v>296.5677194909436</v>
      </c>
      <c r="F2" s="1">
        <f>37212.57*0.008*SIN(B2*PI()/180)</f>
        <v>25.946313423193775</v>
      </c>
      <c r="G2" s="2">
        <v>1.936115</v>
      </c>
      <c r="H2" s="3">
        <f>0.6635*(F2^0.3299)</f>
        <v>1.9424260214806708</v>
      </c>
    </row>
    <row r="3" spans="1:8" x14ac:dyDescent="0.25">
      <c r="A3" s="4"/>
      <c r="B3" s="1">
        <v>10</v>
      </c>
      <c r="C3" s="4"/>
      <c r="D3" s="4"/>
      <c r="E3" s="1">
        <f>37212.57*0.008*COS(B3*PI()/180)</f>
        <v>293.177819564076</v>
      </c>
      <c r="F3" s="1">
        <f t="shared" ref="F3:F9" si="0">37212.57*0.008*SIN(B3*PI()/180)</f>
        <v>51.695159734424649</v>
      </c>
      <c r="G3" s="2">
        <v>2.8731439999999999</v>
      </c>
      <c r="H3" s="3">
        <f t="shared" ref="H3:H41" si="1">0.6635*(F3^0.3299)</f>
        <v>2.4384173687988797</v>
      </c>
    </row>
    <row r="4" spans="1:8" x14ac:dyDescent="0.25">
      <c r="A4" s="4"/>
      <c r="B4" s="1">
        <v>15</v>
      </c>
      <c r="C4" s="4"/>
      <c r="D4" s="4"/>
      <c r="E4" s="1">
        <f>37212.57*0.008*COS(B4*PI()/180)</f>
        <v>287.55665940471835</v>
      </c>
      <c r="F4" s="1">
        <f t="shared" si="0"/>
        <v>77.050574665685687</v>
      </c>
      <c r="G4" s="2">
        <v>2.6981525</v>
      </c>
      <c r="H4" s="3">
        <f t="shared" si="1"/>
        <v>2.7815590927142155</v>
      </c>
    </row>
    <row r="5" spans="1:8" x14ac:dyDescent="0.25">
      <c r="A5" s="4"/>
      <c r="B5" s="1">
        <v>20</v>
      </c>
      <c r="C5" s="4"/>
      <c r="D5" s="4"/>
      <c r="E5" s="1">
        <f>37212.57*0.008*COS(B5*PI()/180)</f>
        <v>279.74701943583256</v>
      </c>
      <c r="F5" s="1">
        <f t="shared" si="0"/>
        <v>101.81958819933183</v>
      </c>
      <c r="G5" s="2">
        <v>3.0625870000000002</v>
      </c>
      <c r="H5" s="3">
        <f t="shared" si="1"/>
        <v>3.0494708412094655</v>
      </c>
    </row>
    <row r="6" spans="1:8" x14ac:dyDescent="0.25">
      <c r="A6" s="4"/>
      <c r="B6" s="1">
        <v>25</v>
      </c>
      <c r="C6" s="4"/>
      <c r="D6" s="4"/>
      <c r="E6" s="1">
        <f>37212.57*0.008*COS(B6*PI()/180)</f>
        <v>269.80833573317142</v>
      </c>
      <c r="F6" s="1">
        <f t="shared" si="0"/>
        <v>125.8136931864328</v>
      </c>
      <c r="G6" s="2">
        <v>3.130439</v>
      </c>
      <c r="H6" s="3">
        <f t="shared" si="1"/>
        <v>3.2699503991808605</v>
      </c>
    </row>
    <row r="7" spans="1:8" x14ac:dyDescent="0.25">
      <c r="A7" s="4"/>
      <c r="B7" s="1">
        <v>30</v>
      </c>
      <c r="C7" s="4"/>
      <c r="D7" s="4"/>
      <c r="E7" s="1">
        <f t="shared" ref="E7:E12" si="2">37212.57*0.008*COS(B7*PI()/180)</f>
        <v>257.81624768085351</v>
      </c>
      <c r="F7" s="1">
        <f t="shared" si="0"/>
        <v>148.85027999999997</v>
      </c>
      <c r="G7" s="2">
        <v>3.523193</v>
      </c>
      <c r="H7" s="3">
        <f t="shared" si="1"/>
        <v>3.4564560471179875</v>
      </c>
    </row>
    <row r="8" spans="1:8" x14ac:dyDescent="0.25">
      <c r="A8" s="4"/>
      <c r="B8" s="1">
        <v>35</v>
      </c>
      <c r="C8" s="4"/>
      <c r="D8" s="4"/>
      <c r="E8" s="1">
        <f t="shared" si="2"/>
        <v>243.86202230997765</v>
      </c>
      <c r="F8" s="1">
        <f t="shared" si="0"/>
        <v>170.75402630451077</v>
      </c>
      <c r="G8" s="2">
        <v>3.4362550000000001</v>
      </c>
      <c r="H8" s="3">
        <f t="shared" si="1"/>
        <v>3.6165968906233976</v>
      </c>
    </row>
    <row r="9" spans="1:8" x14ac:dyDescent="0.25">
      <c r="A9" s="4"/>
      <c r="B9" s="1">
        <v>40</v>
      </c>
      <c r="C9" s="4"/>
      <c r="D9" s="4"/>
      <c r="E9" s="1">
        <f t="shared" si="2"/>
        <v>228.05185970140789</v>
      </c>
      <c r="F9" s="1">
        <f t="shared" si="0"/>
        <v>191.35823136474417</v>
      </c>
      <c r="G9" s="2">
        <v>3.6615899999999999</v>
      </c>
      <c r="H9" s="3">
        <f t="shared" si="1"/>
        <v>3.7551068694970775</v>
      </c>
    </row>
    <row r="10" spans="1:8" x14ac:dyDescent="0.25">
      <c r="A10" s="4"/>
      <c r="B10" s="1">
        <v>45</v>
      </c>
      <c r="C10" s="4"/>
      <c r="D10" s="4"/>
      <c r="E10" s="1">
        <f t="shared" si="2"/>
        <v>210.50608473903267</v>
      </c>
      <c r="F10" s="1">
        <f>37212.57*0.008*SIN(B10*PI()/180)</f>
        <v>210.50608473903264</v>
      </c>
      <c r="G10" s="2">
        <v>3.8000259999999999</v>
      </c>
      <c r="H10" s="3">
        <f t="shared" si="1"/>
        <v>3.8751269662313517</v>
      </c>
    </row>
    <row r="11" spans="1:8" x14ac:dyDescent="0.25">
      <c r="A11" s="4"/>
      <c r="B11" s="1">
        <v>50</v>
      </c>
      <c r="C11" s="4"/>
      <c r="D11" s="4"/>
      <c r="E11" s="1">
        <f t="shared" si="2"/>
        <v>191.3582313647442</v>
      </c>
      <c r="F11" s="1">
        <f t="shared" ref="F11:F17" si="3">37212.57*0.008*SIN(B11*PI()/180)</f>
        <v>228.05185970140789</v>
      </c>
      <c r="G11" s="2">
        <v>3.6886060000000001</v>
      </c>
      <c r="H11" s="3">
        <f t="shared" si="1"/>
        <v>3.9788376408285333</v>
      </c>
    </row>
    <row r="12" spans="1:8" x14ac:dyDescent="0.25">
      <c r="A12" s="4"/>
      <c r="B12" s="1">
        <v>55</v>
      </c>
      <c r="C12" s="4"/>
      <c r="D12" s="4"/>
      <c r="E12" s="1">
        <f t="shared" si="2"/>
        <v>170.7540263045108</v>
      </c>
      <c r="F12" s="1">
        <f t="shared" si="3"/>
        <v>243.86202230997765</v>
      </c>
      <c r="G12" s="2">
        <v>3.8859400000000002</v>
      </c>
      <c r="H12" s="3">
        <f t="shared" si="1"/>
        <v>4.0678018474178108</v>
      </c>
    </row>
    <row r="13" spans="1:8" x14ac:dyDescent="0.25">
      <c r="A13" s="4"/>
      <c r="B13" s="1">
        <v>60</v>
      </c>
      <c r="C13" s="4"/>
      <c r="D13" s="4"/>
      <c r="E13" s="1">
        <f>37212.57*0.008*COS(B13*PI()/180)</f>
        <v>148.85028000000003</v>
      </c>
      <c r="F13" s="1">
        <f t="shared" si="3"/>
        <v>257.81624768085351</v>
      </c>
      <c r="G13" s="2">
        <v>3.9367740000000002</v>
      </c>
      <c r="H13" s="3">
        <f t="shared" si="1"/>
        <v>4.1431646222051963</v>
      </c>
    </row>
    <row r="14" spans="1:8" x14ac:dyDescent="0.25">
      <c r="A14" s="4"/>
      <c r="B14" s="1">
        <v>65</v>
      </c>
      <c r="C14" s="4"/>
      <c r="D14" s="4"/>
      <c r="E14" s="1">
        <f>37212.57*0.008*COS(B14*PI()/180)</f>
        <v>125.8136931864328</v>
      </c>
      <c r="F14" s="1">
        <f t="shared" si="3"/>
        <v>269.80833573317142</v>
      </c>
      <c r="G14" s="2">
        <v>4.083958</v>
      </c>
      <c r="H14" s="3">
        <f t="shared" si="1"/>
        <v>4.2057755455824557</v>
      </c>
    </row>
    <row r="15" spans="1:8" x14ac:dyDescent="0.25">
      <c r="A15" s="4"/>
      <c r="B15" s="1">
        <v>70</v>
      </c>
      <c r="C15" s="4"/>
      <c r="D15" s="4"/>
      <c r="E15" s="1">
        <f>37212.57*0.008*COS(B15*PI()/180)</f>
        <v>101.81958819933187</v>
      </c>
      <c r="F15" s="1">
        <f t="shared" si="3"/>
        <v>279.74701943583256</v>
      </c>
      <c r="G15" s="2">
        <v>4.1668750000000001</v>
      </c>
      <c r="H15" s="3">
        <f t="shared" si="1"/>
        <v>4.2562669139999558</v>
      </c>
    </row>
    <row r="16" spans="1:8" x14ac:dyDescent="0.25">
      <c r="A16" s="4"/>
      <c r="B16" s="1">
        <v>75</v>
      </c>
      <c r="C16" s="4"/>
      <c r="D16" s="4"/>
      <c r="E16" s="1">
        <f>37212.57*0.008*COS(B16*PI()/180)</f>
        <v>77.050574665685687</v>
      </c>
      <c r="F16" s="1">
        <f t="shared" si="3"/>
        <v>287.55665940471835</v>
      </c>
      <c r="G16" s="2">
        <v>4.3689299999999998</v>
      </c>
      <c r="H16" s="3">
        <f t="shared" si="1"/>
        <v>4.2951050139296738</v>
      </c>
    </row>
    <row r="17" spans="1:8" x14ac:dyDescent="0.25">
      <c r="A17" s="4"/>
      <c r="B17" s="1">
        <v>79</v>
      </c>
      <c r="C17" s="4"/>
      <c r="D17" s="4"/>
      <c r="E17" s="1">
        <f>37212.57*0.008*COS(B17*PI()/180)</f>
        <v>56.803944776634829</v>
      </c>
      <c r="F17" s="1">
        <f t="shared" si="3"/>
        <v>292.23096222359231</v>
      </c>
      <c r="G17" s="2">
        <v>4.5478059999999996</v>
      </c>
      <c r="H17" s="3">
        <f t="shared" si="1"/>
        <v>4.318013639622893</v>
      </c>
    </row>
    <row r="19" spans="1:8" x14ac:dyDescent="0.25">
      <c r="A19" s="4">
        <v>0.01</v>
      </c>
      <c r="B19" s="1">
        <v>15</v>
      </c>
      <c r="C19" s="2">
        <f>C2*(0.01^3)/(0.008^3)</f>
        <v>72680.800781250015</v>
      </c>
      <c r="D19" s="1">
        <f>C19*0.01</f>
        <v>726.80800781250014</v>
      </c>
      <c r="E19" s="1">
        <f>D19*COS(B19*PI()/180)</f>
        <v>702.04262549980081</v>
      </c>
      <c r="F19" s="1">
        <f>D19*SIN(B19*PI()/180)</f>
        <v>188.11175455489672</v>
      </c>
      <c r="G19" s="2">
        <f>1.645892*2</f>
        <v>3.2917839999999998</v>
      </c>
      <c r="H19" s="3">
        <f t="shared" si="1"/>
        <v>3.7339693081814871</v>
      </c>
    </row>
    <row r="20" spans="1:8" x14ac:dyDescent="0.25">
      <c r="A20" s="4"/>
      <c r="B20" s="1">
        <v>30</v>
      </c>
      <c r="C20" s="2">
        <f>C2*(0.01^3)/(0.008^3)</f>
        <v>72680.800781250015</v>
      </c>
      <c r="D20" s="1">
        <f t="shared" ref="D20:D23" si="4">C20*0.01</f>
        <v>726.80800781250014</v>
      </c>
      <c r="E20" s="1">
        <f t="shared" ref="E20:E23" si="5">D20*COS(B20*PI()/180)</f>
        <v>629.43419843958395</v>
      </c>
      <c r="F20" s="1">
        <f t="shared" ref="F20:F23" si="6">D20*SIN(B20*PI()/180)</f>
        <v>363.40400390625001</v>
      </c>
      <c r="G20" s="2">
        <v>4.5961689999999997</v>
      </c>
      <c r="H20" s="3">
        <f t="shared" si="1"/>
        <v>4.639952043018809</v>
      </c>
    </row>
    <row r="21" spans="1:8" x14ac:dyDescent="0.25">
      <c r="A21" s="4"/>
      <c r="B21" s="1">
        <v>45</v>
      </c>
      <c r="C21" s="2">
        <f>C2*(0.01^3)/(0.008^3)</f>
        <v>72680.800781250015</v>
      </c>
      <c r="D21" s="1">
        <f t="shared" si="4"/>
        <v>726.80800781250014</v>
      </c>
      <c r="E21" s="1">
        <f t="shared" si="5"/>
        <v>513.93087094490409</v>
      </c>
      <c r="F21" s="1">
        <f t="shared" si="6"/>
        <v>513.93087094490397</v>
      </c>
      <c r="G21" s="2">
        <v>4.2683949999999999</v>
      </c>
      <c r="H21" s="3">
        <f t="shared" si="1"/>
        <v>5.2019765444188417</v>
      </c>
    </row>
    <row r="22" spans="1:8" x14ac:dyDescent="0.25">
      <c r="A22" s="4"/>
      <c r="B22" s="1">
        <v>60</v>
      </c>
      <c r="C22" s="2">
        <f>C2*(0.01^3)/(0.008^3)</f>
        <v>72680.800781250015</v>
      </c>
      <c r="D22" s="1">
        <f t="shared" si="4"/>
        <v>726.80800781250014</v>
      </c>
      <c r="E22" s="1">
        <f t="shared" si="5"/>
        <v>363.40400390625013</v>
      </c>
      <c r="F22" s="1">
        <f t="shared" si="6"/>
        <v>629.43419843958384</v>
      </c>
      <c r="G22" s="2">
        <v>4.7373089999999998</v>
      </c>
      <c r="H22" s="3">
        <f t="shared" si="1"/>
        <v>5.5617907160698312</v>
      </c>
    </row>
    <row r="23" spans="1:8" x14ac:dyDescent="0.25">
      <c r="A23" s="4"/>
      <c r="B23" s="1">
        <v>75</v>
      </c>
      <c r="C23" s="2">
        <f>C2*(0.01^3)/(0.008^3)</f>
        <v>72680.800781250015</v>
      </c>
      <c r="D23" s="1">
        <f t="shared" si="4"/>
        <v>726.80800781250014</v>
      </c>
      <c r="E23" s="1">
        <f t="shared" si="5"/>
        <v>188.11175455489672</v>
      </c>
      <c r="F23" s="1">
        <f t="shared" si="6"/>
        <v>702.04262549980081</v>
      </c>
      <c r="G23" s="2">
        <v>5.3516810000000001</v>
      </c>
      <c r="H23" s="3">
        <f t="shared" si="1"/>
        <v>5.7657557372905996</v>
      </c>
    </row>
    <row r="25" spans="1:8" x14ac:dyDescent="0.25">
      <c r="A25" s="4">
        <v>1.4999999999999999E-2</v>
      </c>
      <c r="B25" s="1">
        <v>15</v>
      </c>
      <c r="C25" s="2">
        <f>C2*(0.015^3)/(0.008^3)</f>
        <v>245297.70263671872</v>
      </c>
      <c r="D25" s="1">
        <f>C25*0.015</f>
        <v>3679.4655395507807</v>
      </c>
      <c r="E25" s="1">
        <f>D25*COS(B25*PI()/180)</f>
        <v>3554.0907915927405</v>
      </c>
      <c r="F25" s="1">
        <f>D25*SIN(B25*PI()/180)</f>
        <v>952.31575743416431</v>
      </c>
      <c r="G25" s="2">
        <v>4.5070610000000002</v>
      </c>
      <c r="H25" s="3">
        <f t="shared" si="1"/>
        <v>6.3758893180787508</v>
      </c>
    </row>
    <row r="26" spans="1:8" x14ac:dyDescent="0.25">
      <c r="A26" s="4"/>
      <c r="B26" s="1">
        <v>30</v>
      </c>
      <c r="C26" s="2">
        <f>C2*(0.015^3)/(0.008^3)</f>
        <v>245297.70263671872</v>
      </c>
      <c r="D26" s="1">
        <f t="shared" ref="D26:D29" si="7">C26*0.015</f>
        <v>3679.4655395507807</v>
      </c>
      <c r="E26" s="1">
        <f t="shared" ref="E26:E29" si="8">D26*COS(B26*PI()/180)</f>
        <v>3186.5106296003923</v>
      </c>
      <c r="F26" s="1">
        <f t="shared" ref="F26:F29" si="9">D26*SIN(B26*PI()/180)</f>
        <v>1839.7327697753901</v>
      </c>
      <c r="G26" s="2">
        <v>5.092581</v>
      </c>
      <c r="H26" s="3">
        <f t="shared" si="1"/>
        <v>7.9228880116021019</v>
      </c>
    </row>
    <row r="27" spans="1:8" x14ac:dyDescent="0.25">
      <c r="A27" s="4"/>
      <c r="B27" s="1">
        <v>45</v>
      </c>
      <c r="C27" s="2">
        <f>C2*(0.015^3)/(0.008^3)</f>
        <v>245297.70263671872</v>
      </c>
      <c r="D27" s="1">
        <f t="shared" si="7"/>
        <v>3679.4655395507807</v>
      </c>
      <c r="E27" s="1">
        <f t="shared" si="8"/>
        <v>2601.7750341585761</v>
      </c>
      <c r="F27" s="1">
        <f t="shared" si="9"/>
        <v>2601.7750341585756</v>
      </c>
      <c r="G27" s="2">
        <v>5.6625370000000004</v>
      </c>
      <c r="H27" s="3">
        <f t="shared" si="1"/>
        <v>8.8825654270332937</v>
      </c>
    </row>
    <row r="28" spans="1:8" x14ac:dyDescent="0.25">
      <c r="A28" s="4"/>
      <c r="B28" s="1">
        <v>60</v>
      </c>
      <c r="C28" s="2">
        <f>C2*(0.015^3)/(0.008^3)</f>
        <v>245297.70263671872</v>
      </c>
      <c r="D28" s="1">
        <f t="shared" si="7"/>
        <v>3679.4655395507807</v>
      </c>
      <c r="E28" s="1">
        <f t="shared" si="8"/>
        <v>1839.7327697753908</v>
      </c>
      <c r="F28" s="1">
        <f t="shared" si="9"/>
        <v>3186.5106296003919</v>
      </c>
      <c r="G28" s="2">
        <v>6.7357719999999999</v>
      </c>
      <c r="H28" s="3">
        <f t="shared" si="1"/>
        <v>9.4969613002120621</v>
      </c>
    </row>
    <row r="29" spans="1:8" x14ac:dyDescent="0.25">
      <c r="A29" s="4"/>
      <c r="B29" s="1">
        <v>75</v>
      </c>
      <c r="C29" s="2">
        <f>C2*(0.015^3)/(0.008^3)</f>
        <v>245297.70263671872</v>
      </c>
      <c r="D29" s="1">
        <f t="shared" si="7"/>
        <v>3679.4655395507807</v>
      </c>
      <c r="E29" s="1">
        <f t="shared" si="8"/>
        <v>952.31575743416431</v>
      </c>
      <c r="F29" s="1">
        <f t="shared" si="9"/>
        <v>3554.0907915927405</v>
      </c>
      <c r="G29" s="2">
        <v>7.8412750000000004</v>
      </c>
      <c r="H29" s="3">
        <f t="shared" si="1"/>
        <v>9.8452390424028682</v>
      </c>
    </row>
    <row r="31" spans="1:8" x14ac:dyDescent="0.25">
      <c r="A31" s="4">
        <v>0.02</v>
      </c>
      <c r="B31" s="1">
        <v>15</v>
      </c>
      <c r="C31" s="2">
        <f>C2*(0.02^3)/(0.008^3)</f>
        <v>581446.40625000012</v>
      </c>
      <c r="D31" s="1">
        <f>C31*0.02</f>
        <v>11628.928125000002</v>
      </c>
      <c r="E31" s="1">
        <f>D31*COS(B31*PI()/180)</f>
        <v>11232.682007996813</v>
      </c>
      <c r="F31" s="1">
        <f>D31*SIN(B31*PI()/180)</f>
        <v>3009.7880728783475</v>
      </c>
      <c r="G31" s="2">
        <v>9.6989490000000007</v>
      </c>
      <c r="H31" s="3">
        <f t="shared" si="1"/>
        <v>9.3198715368024345</v>
      </c>
    </row>
    <row r="32" spans="1:8" x14ac:dyDescent="0.25">
      <c r="A32" s="4"/>
      <c r="B32" s="1">
        <v>30</v>
      </c>
      <c r="C32" s="2">
        <f>C2*(0.02^3)/(0.008^3)</f>
        <v>581446.40625000012</v>
      </c>
      <c r="D32" s="1">
        <f t="shared" ref="D32:D35" si="10">C32*0.02</f>
        <v>11628.928125000002</v>
      </c>
      <c r="E32" s="1">
        <f t="shared" ref="E32:E35" si="11">D32*COS(B32*PI()/180)</f>
        <v>10070.947175033343</v>
      </c>
      <c r="F32" s="1">
        <f t="shared" ref="F32:F35" si="12">D32*SIN(B32*PI()/180)</f>
        <v>5814.4640625000002</v>
      </c>
      <c r="G32" s="2">
        <v>6.3699260000000004</v>
      </c>
      <c r="H32" s="3">
        <f t="shared" si="1"/>
        <v>11.581176332410672</v>
      </c>
    </row>
    <row r="33" spans="1:8" x14ac:dyDescent="0.25">
      <c r="A33" s="4"/>
      <c r="B33" s="1">
        <v>45</v>
      </c>
      <c r="C33" s="2">
        <f>C2*(0.02^3)/(0.008^3)</f>
        <v>581446.40625000012</v>
      </c>
      <c r="D33" s="1">
        <f t="shared" si="10"/>
        <v>11628.928125000002</v>
      </c>
      <c r="E33" s="1">
        <f t="shared" si="11"/>
        <v>8222.8939351184654</v>
      </c>
      <c r="F33" s="1">
        <f t="shared" si="12"/>
        <v>8222.8939351184636</v>
      </c>
      <c r="G33" s="2">
        <v>6.9534039999999999</v>
      </c>
      <c r="H33" s="3">
        <f t="shared" si="1"/>
        <v>12.983972049586704</v>
      </c>
    </row>
    <row r="34" spans="1:8" x14ac:dyDescent="0.25">
      <c r="A34" s="4"/>
      <c r="B34" s="1">
        <v>60</v>
      </c>
      <c r="C34" s="2">
        <f>C2*(0.02^3)/(0.008^3)</f>
        <v>581446.40625000012</v>
      </c>
      <c r="D34" s="1">
        <f t="shared" si="10"/>
        <v>11628.928125000002</v>
      </c>
      <c r="E34" s="1">
        <f t="shared" si="11"/>
        <v>5814.464062500002</v>
      </c>
      <c r="F34" s="1">
        <f t="shared" si="12"/>
        <v>10070.947175033341</v>
      </c>
      <c r="G34" s="2">
        <v>8.3034510000000008</v>
      </c>
      <c r="H34" s="3">
        <f t="shared" si="1"/>
        <v>13.88205705782728</v>
      </c>
    </row>
    <row r="35" spans="1:8" x14ac:dyDescent="0.25">
      <c r="A35" s="4"/>
      <c r="B35" s="1">
        <v>75</v>
      </c>
      <c r="C35" s="2">
        <f>C2*(0.02^3)/(0.008^3)</f>
        <v>581446.40625000012</v>
      </c>
      <c r="D35" s="1">
        <f t="shared" si="10"/>
        <v>11628.928125000002</v>
      </c>
      <c r="E35" s="1">
        <f t="shared" si="11"/>
        <v>3009.7880728783475</v>
      </c>
      <c r="F35" s="1">
        <f t="shared" si="12"/>
        <v>11232.682007996813</v>
      </c>
      <c r="G35" s="2">
        <v>9.5734490000000001</v>
      </c>
      <c r="H35" s="3">
        <f t="shared" si="1"/>
        <v>14.39114742223215</v>
      </c>
    </row>
    <row r="37" spans="1:8" x14ac:dyDescent="0.25">
      <c r="A37" s="4">
        <v>2.5000000000000001E-2</v>
      </c>
      <c r="B37" s="1">
        <v>15</v>
      </c>
      <c r="C37" s="2">
        <f>C2*(0.025^3)/(0.008^3)</f>
        <v>1135637.5122070315</v>
      </c>
      <c r="D37" s="1">
        <f>C37*0.025</f>
        <v>28390.937805175789</v>
      </c>
      <c r="E37" s="1">
        <f>D37*COS(B37*PI()/180)</f>
        <v>27423.540058585972</v>
      </c>
      <c r="F37" s="1">
        <f>D37*SIN(B37*PI()/180)</f>
        <v>7348.1154123006536</v>
      </c>
      <c r="G37" s="2">
        <v>13.778779999999999</v>
      </c>
      <c r="H37" s="3">
        <f t="shared" si="1"/>
        <v>12.511010233709232</v>
      </c>
    </row>
    <row r="38" spans="1:8" x14ac:dyDescent="0.25">
      <c r="A38" s="4"/>
      <c r="B38" s="1">
        <v>30</v>
      </c>
      <c r="C38" s="2">
        <f>C2*(0.025^3)/(0.008^3)</f>
        <v>1135637.5122070315</v>
      </c>
      <c r="D38" s="1">
        <f t="shared" ref="D38:D41" si="13">C38*0.025</f>
        <v>28390.937805175789</v>
      </c>
      <c r="E38" s="1">
        <f t="shared" ref="E38:E41" si="14">D38*COS(B38*PI()/180)</f>
        <v>24587.273376546247</v>
      </c>
      <c r="F38" s="1">
        <f t="shared" ref="F38:F41" si="15">D38*SIN(B38*PI()/180)</f>
        <v>14195.468902587892</v>
      </c>
      <c r="G38" s="2">
        <v>7.7306160000000004</v>
      </c>
      <c r="H38" s="3">
        <f t="shared" si="1"/>
        <v>15.546589353836984</v>
      </c>
    </row>
    <row r="39" spans="1:8" x14ac:dyDescent="0.25">
      <c r="A39" s="4"/>
      <c r="B39" s="1">
        <v>45</v>
      </c>
      <c r="C39" s="2">
        <f>C2*(0.025^3)/(0.008^3)</f>
        <v>1135637.5122070315</v>
      </c>
      <c r="D39" s="1">
        <f t="shared" si="13"/>
        <v>28390.937805175789</v>
      </c>
      <c r="E39" s="1">
        <f t="shared" si="14"/>
        <v>20075.424646285319</v>
      </c>
      <c r="F39" s="1">
        <f t="shared" si="15"/>
        <v>20075.424646285315</v>
      </c>
      <c r="G39" s="2">
        <v>12.74104</v>
      </c>
      <c r="H39" s="3">
        <f t="shared" si="1"/>
        <v>17.429704534565559</v>
      </c>
    </row>
    <row r="40" spans="1:8" x14ac:dyDescent="0.25">
      <c r="A40" s="4"/>
      <c r="B40" s="1">
        <v>60</v>
      </c>
      <c r="C40" s="2">
        <f>C2*(0.025^3)/(0.008^3)</f>
        <v>1135637.5122070315</v>
      </c>
      <c r="D40" s="1">
        <f t="shared" si="13"/>
        <v>28390.937805175789</v>
      </c>
      <c r="E40" s="1">
        <f t="shared" si="14"/>
        <v>14195.468902587898</v>
      </c>
      <c r="F40" s="1">
        <f t="shared" si="15"/>
        <v>24587.273376546244</v>
      </c>
      <c r="G40" s="2">
        <v>9.4691270000000003</v>
      </c>
      <c r="H40" s="3">
        <f t="shared" si="1"/>
        <v>18.635295264488178</v>
      </c>
    </row>
    <row r="41" spans="1:8" x14ac:dyDescent="0.25">
      <c r="A41" s="4"/>
      <c r="B41" s="1">
        <v>75</v>
      </c>
      <c r="C41" s="2">
        <f>C2*(0.025^3)/(0.008^3)</f>
        <v>1135637.5122070315</v>
      </c>
      <c r="D41" s="1">
        <f t="shared" si="13"/>
        <v>28390.937805175789</v>
      </c>
      <c r="E41" s="1">
        <f t="shared" si="14"/>
        <v>7348.1154123006536</v>
      </c>
      <c r="F41" s="1">
        <f t="shared" si="15"/>
        <v>27423.540058585972</v>
      </c>
      <c r="G41" s="2">
        <v>11.32551</v>
      </c>
      <c r="H41" s="3">
        <f t="shared" si="1"/>
        <v>19.318698971696069</v>
      </c>
    </row>
  </sheetData>
  <mergeCells count="7">
    <mergeCell ref="A31:A35"/>
    <mergeCell ref="A37:A41"/>
    <mergeCell ref="C2:C17"/>
    <mergeCell ref="D2:D17"/>
    <mergeCell ref="A2:A17"/>
    <mergeCell ref="A19:A23"/>
    <mergeCell ref="A25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Sundar</dc:creator>
  <cp:lastModifiedBy>Shyam Sundar</cp:lastModifiedBy>
  <dcterms:created xsi:type="dcterms:W3CDTF">2019-02-09T06:20:09Z</dcterms:created>
  <dcterms:modified xsi:type="dcterms:W3CDTF">2019-12-31T15:10:55Z</dcterms:modified>
</cp:coreProperties>
</file>