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ackup\Mphill\Thesis\SUPPLIMENTERY_DOC\Chapter05_EvaluationReport_OOPs\Sample_Report_External_Internal\"/>
    </mc:Choice>
  </mc:AlternateContent>
  <xr:revisionPtr revIDLastSave="0" documentId="13_ncr:1_{09420418-8E98-435F-A137-61C96A0B60BB}" xr6:coauthVersionLast="47" xr6:coauthVersionMax="47" xr10:uidLastSave="{00000000-0000-0000-0000-000000000000}"/>
  <bookViews>
    <workbookView xWindow="-120" yWindow="-120" windowWidth="20730" windowHeight="11160" activeTab="3" xr2:uid="{02E99779-4977-4E81-A8FF-C3EA6139F84B}"/>
  </bookViews>
  <sheets>
    <sheet name="Domain Extrinsic" sheetId="1" r:id="rId1"/>
    <sheet name="IQ_Relevancy" sheetId="2" r:id="rId2"/>
    <sheet name="IQ_completeness" sheetId="3" r:id="rId3"/>
    <sheet name="IQ_accuracy" sheetId="4" r:id="rId4"/>
    <sheet name="IQUndestandabil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5" l="1"/>
  <c r="J2" i="1"/>
  <c r="J4" i="1"/>
  <c r="J3" i="1"/>
  <c r="I2" i="1"/>
  <c r="I4" i="1"/>
  <c r="I3" i="1"/>
  <c r="H2" i="1"/>
  <c r="H4" i="1"/>
  <c r="H3" i="1"/>
  <c r="F2" i="1"/>
  <c r="F4" i="1"/>
  <c r="F3" i="1"/>
  <c r="I12" i="3"/>
  <c r="H2" i="4"/>
  <c r="H2" i="2"/>
  <c r="K2" i="5"/>
  <c r="J4" i="5"/>
  <c r="I4" i="4"/>
  <c r="K3" i="3"/>
  <c r="K2" i="3"/>
  <c r="J5" i="3"/>
  <c r="J3" i="3"/>
  <c r="J2" i="3"/>
  <c r="I5" i="3"/>
  <c r="I3" i="3"/>
  <c r="I2" i="3"/>
  <c r="H2" i="3"/>
  <c r="G5" i="3"/>
  <c r="G3" i="3"/>
  <c r="G2" i="3"/>
  <c r="J6" i="4"/>
  <c r="I6" i="4"/>
  <c r="G6" i="4"/>
  <c r="K5" i="4"/>
  <c r="J5" i="4"/>
  <c r="I5" i="4"/>
  <c r="G5" i="4"/>
  <c r="K2" i="4"/>
  <c r="J2" i="4"/>
  <c r="I2" i="4"/>
  <c r="G2" i="4"/>
  <c r="K3" i="2"/>
  <c r="K2" i="2"/>
  <c r="J5" i="2"/>
  <c r="J3" i="2"/>
  <c r="J2" i="2"/>
  <c r="I5" i="2"/>
  <c r="I3" i="2"/>
  <c r="I2" i="2"/>
  <c r="G5" i="2"/>
  <c r="G3" i="2"/>
  <c r="G2" i="2"/>
  <c r="J9" i="3"/>
  <c r="J7" i="3"/>
  <c r="J8" i="3"/>
</calcChain>
</file>

<file path=xl/sharedStrings.xml><?xml version="1.0" encoding="utf-8"?>
<sst xmlns="http://schemas.openxmlformats.org/spreadsheetml/2006/main" count="172" uniqueCount="136">
  <si>
    <t>Relevancy</t>
  </si>
  <si>
    <t>Completeness</t>
  </si>
  <si>
    <t>Accuracy</t>
  </si>
  <si>
    <t>Credibility</t>
  </si>
  <si>
    <t>Timeliness</t>
  </si>
  <si>
    <t>Domain Extrinsic Quality characteristics and measures in relation to the user requirements</t>
  </si>
  <si>
    <t>Conciseness</t>
  </si>
  <si>
    <r>
      <t>Precision (O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 xml:space="preserve"> ) = the number of relationships matches between the candidate ontology and the relationships in a frame of reference (i.e., standard ontology*) divided by the number of relationships in the candidate ontology [15]</t>
    </r>
  </si>
  <si>
    <r>
      <t>Precision (O</t>
    </r>
    <r>
      <rPr>
        <vertAlign val="subscript"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) = the number of instances matches between the candidate ontology and the instances in a frame of reference (i.e., standard ontology*) divided by the number of instances in the candidate ontology [15]</t>
    </r>
  </si>
  <si>
    <r>
      <t>Precision (O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) = the number of attributes matches between the candidate ontology and the attributes in a frame of reference (i.e., standard ontology*) divided by the number of attributes in the candidate ontology [15]</t>
    </r>
  </si>
  <si>
    <t>Compliance</t>
  </si>
  <si>
    <t>The ratio of the number of concepts with the same formal definition as other concepts in the ontology [58]</t>
  </si>
  <si>
    <t>the ratio of the number of instances with the same formal definition as other instances in the ontology [58]</t>
  </si>
  <si>
    <t>The ratio of the number of redundant subclass-of relations in the ontology [58]</t>
  </si>
  <si>
    <t>The ratio of the number of redundant instance-of relations in the ontology [58]</t>
  </si>
  <si>
    <t>Coverage</t>
  </si>
  <si>
    <r>
      <t>Recall (O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) = the number of matching concepts between candidate ontology and the standard ontology* divided by the total number of concepts in the standard ontology [15]</t>
    </r>
  </si>
  <si>
    <r>
      <t>Recall (O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) = the number of matching relationship/properties between candidate ontology and the standard ontology* divided by the total number of relationship/properties in the standard ontology [15]</t>
    </r>
  </si>
  <si>
    <t>Recall (Oi; Fi) = the number of matching instances between candidate ontology and the standard ontology* divided by the total number of instances in the standard ontology [15]</t>
  </si>
  <si>
    <t>The ratio of number of subclass-partitions defined on classes without the corresponding disjoint constraint[15], [58], [59]</t>
  </si>
  <si>
    <t>The ratio of leaf concepts with at least one set of necessary and sufficient conditions [58], [59]</t>
  </si>
  <si>
    <r>
      <t>Importance = the ratio of instances defined for class C</t>
    </r>
    <r>
      <rPr>
        <vertAlign val="subscript"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[45]</t>
    </r>
  </si>
  <si>
    <t>External Consistency</t>
  </si>
  <si>
    <t>Internal Consistency</t>
  </si>
  <si>
    <t>The number of subclass partitions with common classes[58], [59]</t>
  </si>
  <si>
    <t>Optimal Value</t>
  </si>
  <si>
    <t xml:space="preserve">The number of subclass partitions with common instances [58], [59] </t>
  </si>
  <si>
    <t>Comprehensibility</t>
  </si>
  <si>
    <t>CropAgriPotal.owl</t>
  </si>
  <si>
    <t>OP defined as Annotation</t>
  </si>
  <si>
    <t>DP no any dataproperty</t>
  </si>
  <si>
    <t>no subclasses</t>
  </si>
  <si>
    <t>DP and OP were not defined</t>
  </si>
  <si>
    <t xml:space="preserve">The average number of annotated classes, </t>
  </si>
  <si>
    <t>The average number of annotated relations (Object Properties)</t>
  </si>
  <si>
    <t>The average number of annotated relations (Data Properties)</t>
  </si>
  <si>
    <t>-</t>
  </si>
  <si>
    <t>No</t>
  </si>
  <si>
    <t>YES</t>
  </si>
  <si>
    <t>Have same naming conventions [yesy/No]</t>
  </si>
  <si>
    <t>yes</t>
  </si>
  <si>
    <t>Yes</t>
  </si>
  <si>
    <t>NA</t>
  </si>
  <si>
    <t>Optimal</t>
  </si>
  <si>
    <r>
      <t xml:space="preserve">recall (Oa; Fa) = the number of attributes matches between the candidate ontology and the attributes in a frame of reference (i.e., standard ontology*) divided by the number of attributes in the </t>
    </r>
    <r>
      <rPr>
        <sz val="10"/>
        <color theme="0"/>
        <rFont val="Times New Roman"/>
        <family val="1"/>
      </rPr>
      <t>Standard</t>
    </r>
    <r>
      <rPr>
        <sz val="10"/>
        <color theme="1"/>
        <rFont val="Times New Roman"/>
        <family val="1"/>
      </rPr>
      <t xml:space="preserve"> ontology [15]</t>
    </r>
  </si>
  <si>
    <t>Clarity = the number of elements are labeled using the context terms divided by the total number of elements in the ontology</t>
  </si>
  <si>
    <t>Clarity =  the number of individuals are labeled using the context terms divided by the total number of individuals in the ontology</t>
  </si>
  <si>
    <r>
      <t>Precision (O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; F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) = the number of concepts matches between the candidate ontology and the concepts in a frame of reference (i.e., standard ontology*) divided by the number of classes in the candidate ontology [15] </t>
    </r>
    <r>
      <rPr>
        <sz val="10"/>
        <rFont val="Times New Roman"/>
        <family val="1"/>
      </rPr>
      <t>the specified context</t>
    </r>
  </si>
  <si>
    <r>
      <t>Recall (O</t>
    </r>
    <r>
      <rPr>
        <vertAlign val="subscript"/>
        <sz val="10"/>
        <rFont val="Times New Roman"/>
        <family val="1"/>
      </rPr>
      <t>ir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ir</t>
    </r>
    <r>
      <rPr>
        <sz val="10"/>
        <rFont val="Times New Roman"/>
        <family val="1"/>
      </rPr>
      <t>) = the number of matching relationships between instances in the candidate ontology and the standard ontology* divided by the total number of relationships between instances in the standard ontology[15]</t>
    </r>
  </si>
  <si>
    <t>The ratio of number of classes with a set of disjoint direct subclasses and without a covering axiom [15], [58], [59]</t>
  </si>
  <si>
    <r>
      <t>Precision (O</t>
    </r>
    <r>
      <rPr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) = the number of concepts matches between the candidate ontology and the concepts in a frame of reference (i.e., standard ontology*) divided by the number of classes in the candidate ontology [15]</t>
    </r>
  </si>
  <si>
    <r>
      <t>Precision (O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 xml:space="preserve"> ) = the number of instances matches between the candidate ontology and the instances in a frame of reference (i.e., standard ontology*) divided by the number of instances in the candidate ontology [15]</t>
    </r>
  </si>
  <si>
    <t>number of relations (OP+DP) used correct relational characteristics out of the match realtionships (OP+DP)</t>
  </si>
  <si>
    <r>
      <t>Precision (O</t>
    </r>
    <r>
      <rPr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 ) = the number of relationships matches between the candidate ontology and the relationships in a frame of reference (i.e., standard ontology*) divided by the number of relationships in the candidate ontology [15]</t>
    </r>
  </si>
  <si>
    <r>
      <t>Precision (O</t>
    </r>
    <r>
      <rPr>
        <vertAlign val="subscript"/>
        <sz val="10"/>
        <rFont val="Times New Roman"/>
        <family val="1"/>
      </rPr>
      <t>a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a</t>
    </r>
    <r>
      <rPr>
        <sz val="10"/>
        <rFont val="Times New Roman"/>
        <family val="1"/>
      </rPr>
      <t>) = the number of attributes matches between the candidate ontology and the attributes in a frame of reference (i.e., standard ontology*) divided by the number of attributes in the candidate ontology [15]</t>
    </r>
  </si>
  <si>
    <r>
      <t>Precision (O</t>
    </r>
    <r>
      <rPr>
        <vertAlign val="subscript"/>
        <sz val="10"/>
        <rFont val="Times New Roman"/>
        <family val="1"/>
      </rPr>
      <t>ir</t>
    </r>
    <r>
      <rPr>
        <sz val="10"/>
        <rFont val="Times New Roman"/>
        <family val="1"/>
      </rPr>
      <t>; F</t>
    </r>
    <r>
      <rPr>
        <vertAlign val="subscript"/>
        <sz val="10"/>
        <rFont val="Times New Roman"/>
        <family val="1"/>
      </rPr>
      <t>ir</t>
    </r>
    <r>
      <rPr>
        <sz val="10"/>
        <rFont val="Times New Roman"/>
        <family val="1"/>
      </rPr>
      <t>) = the number of matching relationships between instances in the candidate ontology and the attributes in a frame of reference (i.e., standard ontology*) divided by the number of attributes in the candidate ontology [15]</t>
    </r>
  </si>
  <si>
    <t>Understandability</t>
  </si>
  <si>
    <t>Q1. Does the ontology provide contextual information in a specified context of use?</t>
  </si>
  <si>
    <t>(Q2): Does the ontology provide necessary and sufficient information in a specified context of use?</t>
  </si>
  <si>
    <t>(Q3): Does the ontology provide the correct information in a specified context of use?</t>
  </si>
  <si>
    <t>(Q4): is the information provided through the ontology believable in a specified context of use?</t>
  </si>
  <si>
    <t>(Q5): is the information provided through the ontology expressed in appropriate languages, symbols and units in a specified context of use?</t>
  </si>
  <si>
    <t>(Q6): Does the ontology provide updated information in a specified context of use?</t>
  </si>
  <si>
    <t>The number of CQs that received sufficient answers for the specified context is divided by the total number of CQs [35].</t>
  </si>
  <si>
    <t>Whether the information/knowledge is obtained from the credible sources.</t>
  </si>
  <si>
    <t>[YES/No]</t>
  </si>
  <si>
    <t>The number of CQs that received answers in the human-readable language (or the language that can be interpreted to other languages) with appropriate context terms, symbols and units in a specified context is divided by the total number of CQs [39].</t>
  </si>
  <si>
    <t>Difference between the last modified time/date of the original/target sources and the last modified time/date of the ontology [11]</t>
  </si>
  <si>
    <t>CropDisorderV1 vs PoP</t>
  </si>
  <si>
    <r>
      <t>The number of CQs that received the relevant answers for the specified context is divided by the total number of CQs [39].</t>
    </r>
    <r>
      <rPr>
        <i/>
        <sz val="11"/>
        <color theme="1"/>
        <rFont val="Times New Roman"/>
        <family val="1"/>
      </rPr>
      <t>(from out of the Completed CQs)</t>
    </r>
  </si>
  <si>
    <r>
      <t>The number of CQs that received correct answers for the specified context is divided by the total number of CQs [39].</t>
    </r>
    <r>
      <rPr>
        <i/>
        <sz val="11"/>
        <color theme="1"/>
        <rFont val="Times New Roman"/>
        <family val="1"/>
      </rPr>
      <t>(from out of the Completed CQs)</t>
    </r>
  </si>
  <si>
    <t>(2021-07-19 - 2016-10-16) = 5</t>
  </si>
  <si>
    <t>Due to the sufficient data are not available, the measures could not be calculated</t>
  </si>
  <si>
    <t>OCD1.owl</t>
  </si>
  <si>
    <t>OCD2.owl</t>
  </si>
  <si>
    <t>OCD3.owl</t>
  </si>
  <si>
    <t>OCD4.owl</t>
  </si>
  <si>
    <t>Q1.1: Does the ontology consist of unnecessary definitions outside of the context?</t>
  </si>
  <si>
    <t>Q1.2. Does ontology contain redundant definitions?</t>
  </si>
  <si>
    <t>1) RELEVANCY (Q1): DOES THE ONTOLOGY PROVIDE CONTEXTUAL INFORMATION IN A SPECIFIED CONTEXT OF USE?</t>
  </si>
  <si>
    <r>
      <t>Q1.1.1.</t>
    </r>
    <r>
      <rPr>
        <sz val="10"/>
        <color theme="1"/>
        <rFont val="Times New Roman"/>
        <family val="1"/>
      </rPr>
      <t xml:space="preserve"> Does the ontology consist of classes outside of the specified context [15]?</t>
    </r>
  </si>
  <si>
    <r>
      <t>Q1.1.2.</t>
    </r>
    <r>
      <rPr>
        <sz val="10"/>
        <color theme="1"/>
        <rFont val="Times New Roman"/>
        <family val="1"/>
      </rPr>
      <t xml:space="preserve"> Does the ontology consist of relationships (i.e., object properties) outside of the specified context [15]?</t>
    </r>
  </si>
  <si>
    <r>
      <t>Q1.1.3.</t>
    </r>
    <r>
      <rPr>
        <sz val="10"/>
        <color theme="1"/>
        <rFont val="Times New Roman"/>
        <family val="1"/>
      </rPr>
      <t xml:space="preserve"> Does the ontology consist of individuals outside of the specified context [15]?</t>
    </r>
  </si>
  <si>
    <r>
      <t>Q1.1.4.</t>
    </r>
    <r>
      <rPr>
        <sz val="10"/>
        <color theme="1"/>
        <rFont val="Times New Roman"/>
        <family val="1"/>
      </rPr>
      <t xml:space="preserve"> Does the ontology consist of class attribute (i.e., data properties) outside of the specified context [43]?</t>
    </r>
  </si>
  <si>
    <r>
      <t>Q1.2.1</t>
    </r>
    <r>
      <rPr>
        <sz val="10"/>
        <color theme="1"/>
        <rFont val="Times New Roman"/>
        <family val="1"/>
      </rPr>
      <t>. How many identical classes are modeled using different names [15]?</t>
    </r>
  </si>
  <si>
    <r>
      <t>Q1.2.2.</t>
    </r>
    <r>
      <rPr>
        <sz val="10"/>
        <color theme="1"/>
        <rFont val="Times New Roman"/>
        <family val="1"/>
      </rPr>
      <t xml:space="preserve"> How many identical individuals are modeled using different names [15]?</t>
    </r>
  </si>
  <si>
    <r>
      <t>Q1.2.3.</t>
    </r>
    <r>
      <rPr>
        <sz val="10"/>
        <color theme="1"/>
        <rFont val="Times New Roman"/>
        <family val="1"/>
      </rPr>
      <t xml:space="preserve"> How many redundant subclass-of relationships (explicit/implicit) are found in the ontology [15]?</t>
    </r>
  </si>
  <si>
    <r>
      <t>Q1.2.4.</t>
    </r>
    <r>
      <rPr>
        <sz val="10"/>
        <color theme="1"/>
        <rFont val="Times New Roman"/>
        <family val="1"/>
      </rPr>
      <t xml:space="preserve"> How many redundant instance-of relationships (explicit/implicit) are found in the ontology [15]?</t>
    </r>
  </si>
  <si>
    <t>Q2.1. Are some definitions (i.e., axioms) missing in the ontology with respect to the specified context?</t>
  </si>
  <si>
    <t>2) COMPLETENESS (Q2): DOES THE ONTOLOGY PROVIDE NECESSARY AND SUFFICIENT INFORMATION IN A SPECIFIED CONTEXT OF USE?</t>
  </si>
  <si>
    <t>Q2.2. Does the ontology structure and content contain incomplete definitions?</t>
  </si>
  <si>
    <r>
      <t>Q2.1.1.</t>
    </r>
    <r>
      <rPr>
        <sz val="10"/>
        <color theme="1"/>
        <rFont val="Times New Roman"/>
        <family val="1"/>
      </rPr>
      <t xml:space="preserve"> Are some classes in the ontology missing with respect to the specified context [15], [43]?</t>
    </r>
  </si>
  <si>
    <r>
      <t>Q2.1.2.</t>
    </r>
    <r>
      <rPr>
        <sz val="10"/>
        <color theme="1"/>
        <rFont val="Times New Roman"/>
        <family val="1"/>
      </rPr>
      <t xml:space="preserve"> Are some relationships (i.e., object properties) in the ontology missing with respect to the specified context [15], [43]?</t>
    </r>
  </si>
  <si>
    <r>
      <t>Q2.1.3.</t>
    </r>
    <r>
      <rPr>
        <sz val="10"/>
        <color theme="1"/>
        <rFont val="Times New Roman"/>
        <family val="1"/>
      </rPr>
      <t xml:space="preserve"> Are some individuals in the ontology missing with respect to the specified context [15], [43]?</t>
    </r>
  </si>
  <si>
    <r>
      <t>Q2.1.4.</t>
    </r>
    <r>
      <rPr>
        <sz val="10"/>
        <color theme="1"/>
        <rFont val="Times New Roman"/>
        <family val="1"/>
      </rPr>
      <t xml:space="preserve"> Are some attributes (i.e., data properties) in the ontology missing with respect to the specified context [15], [43]?</t>
    </r>
  </si>
  <si>
    <r>
      <t>Q2.1.5.</t>
    </r>
    <r>
      <rPr>
        <sz val="10"/>
        <color theme="1"/>
        <rFont val="Times New Roman"/>
        <family val="1"/>
      </rPr>
      <t xml:space="preserve"> Are some relationships between individuals in the ontology missing with respect to the specified context [15], [43]?</t>
    </r>
  </si>
  <si>
    <r>
      <t>Q2.1.6.</t>
    </r>
    <r>
      <rPr>
        <sz val="10"/>
        <color theme="1"/>
        <rFont val="Times New Roman"/>
        <family val="1"/>
      </rPr>
      <t xml:space="preserve"> Are some subclasses of a given parent class in the ontology missing with respect to the specified context [15], [43], [72]?</t>
    </r>
  </si>
  <si>
    <r>
      <t>Q2.1.7.</t>
    </r>
    <r>
      <rPr>
        <sz val="10"/>
        <color theme="1"/>
        <rFont val="Times New Roman"/>
        <family val="1"/>
      </rPr>
      <t xml:space="preserve"> Are some subclass-partitions defined on classes in the ontology without the corresponding disjoint constraint over the subclasses sets [15], [43], [72]?</t>
    </r>
  </si>
  <si>
    <r>
      <t>Q2.1.8.</t>
    </r>
    <r>
      <rPr>
        <sz val="10"/>
        <color theme="1"/>
        <rFont val="Times New Roman"/>
        <family val="1"/>
      </rPr>
      <t xml:space="preserve"> Are some necessary and sufficient conditions in the ontology missing with respect to the specified context [15], [43]?</t>
    </r>
  </si>
  <si>
    <r>
      <t>Q2.2.1.</t>
    </r>
    <r>
      <rPr>
        <sz val="10"/>
        <color theme="1"/>
        <rFont val="Times New Roman"/>
        <family val="1"/>
      </rPr>
      <t xml:space="preserve"> Does the ontology contain relationships (i.e., object properties) without domain and range [15], [43], [72]?</t>
    </r>
  </si>
  <si>
    <r>
      <t>Q2.2.2.</t>
    </r>
    <r>
      <rPr>
        <sz val="10"/>
        <color theme="1"/>
        <rFont val="Times New Roman"/>
        <family val="1"/>
      </rPr>
      <t xml:space="preserve"> Does the ontology contain attributes (i.e., data properties) without domain and range [15], [43], [72]?</t>
    </r>
  </si>
  <si>
    <r>
      <t>Q2.2.3.</t>
    </r>
    <r>
      <rPr>
        <sz val="10"/>
        <color theme="1"/>
        <rFont val="Times New Roman"/>
        <family val="1"/>
      </rPr>
      <t xml:space="preserve"> Does the ontology contain unconnected classes [45]?</t>
    </r>
  </si>
  <si>
    <r>
      <t>Q2.2.4.</t>
    </r>
    <r>
      <rPr>
        <sz val="10"/>
        <color theme="1"/>
        <rFont val="Times New Roman"/>
        <family val="1"/>
      </rPr>
      <t xml:space="preserve"> Does the ontology contain classes without individuals [45], [72]?</t>
    </r>
  </si>
  <si>
    <r>
      <t xml:space="preserve">Q2.2.5. </t>
    </r>
    <r>
      <rPr>
        <sz val="10"/>
        <color theme="1"/>
        <rFont val="Times New Roman"/>
        <family val="1"/>
      </rPr>
      <t>Does the ontology have isolated individuals (without class type) [45]?</t>
    </r>
  </si>
  <si>
    <r>
      <t xml:space="preserve">*The ratio of non-hierarchical relations </t>
    </r>
    <r>
      <rPr>
        <b/>
        <sz val="10"/>
        <rFont val="Times New Roman"/>
        <family val="1"/>
      </rPr>
      <t>with</t>
    </r>
    <r>
      <rPr>
        <sz val="10"/>
        <rFont val="Times New Roman"/>
        <family val="1"/>
      </rPr>
      <t xml:space="preserve"> domain and range specified   [58], [59]</t>
    </r>
  </si>
  <si>
    <t>CropDisorderV1 vs PoP*</t>
  </si>
  <si>
    <t>**The ratio of attributes with domain and range specified   [58], [59]</t>
  </si>
  <si>
    <t xml:space="preserve">**The ratio of connected concepts </t>
  </si>
  <si>
    <t>**Concept richness = the ratio of number of used concepts  [45](c'/C)</t>
  </si>
  <si>
    <t>**The ratio of a number of instances with object property assertion. OR</t>
  </si>
  <si>
    <t>**measures were claculated through the implemented programs</t>
  </si>
  <si>
    <t>3) ACCURACY (Q3): DOES THE ONTOLOGY PROVIDE CORRECT INFORMATION IN A SPECIFIED CONTEXT OF USE?</t>
  </si>
  <si>
    <t>Q3.1. Does the ontology capture the specified context correctly?</t>
  </si>
  <si>
    <t>Q3.2. Is the ontology free from internal contradiction?</t>
  </si>
  <si>
    <t>Q3.1.1. Does the ontology capture classes of the specified context correctly [15]?</t>
  </si>
  <si>
    <t>Q3.1.3. Does the ontology capture individuals of the specified context correctly [15]?</t>
  </si>
  <si>
    <t>Q3.1.2. Does the ontology capture relationships (i.e., object properties) between concepts of the specified context correctly [15]?</t>
  </si>
  <si>
    <t>Q3.1.4. Does the ontology capture the class attributes (i.e., data property) of the specified context correctly?</t>
  </si>
  <si>
    <t>Q3.1.5. Does the ontology capture relationships between individuals of the specified context correctly [15]?</t>
  </si>
  <si>
    <t>Q3.1.6. Does the ontology capture object property/data property characteristics in a specified context [15]?</t>
  </si>
  <si>
    <r>
      <t>Q3.2.1.</t>
    </r>
    <r>
      <rPr>
        <sz val="10"/>
        <color theme="1"/>
        <rFont val="Times New Roman"/>
        <family val="1"/>
      </rPr>
      <t xml:space="preserve"> Does the ontology include two or more classes that share the same set of subclasses [15], [72]?</t>
    </r>
  </si>
  <si>
    <r>
      <t>Q3.2.2.</t>
    </r>
    <r>
      <rPr>
        <sz val="10"/>
        <color theme="1"/>
        <rFont val="Times New Roman"/>
        <family val="1"/>
      </rPr>
      <t xml:space="preserve"> Does the ontology include two or more classes that share the same set of individuals [15], [72]?</t>
    </r>
  </si>
  <si>
    <r>
      <t>Q3.2.3.</t>
    </r>
    <r>
      <rPr>
        <sz val="10"/>
        <color theme="1"/>
        <rFont val="Times New Roman"/>
        <family val="1"/>
      </rPr>
      <t xml:space="preserve"> Does ontology contain circularity errors [15], [72]?</t>
    </r>
  </si>
  <si>
    <t>The number of circularity errors in the ontology [58], [59]- (used OOPs)</t>
  </si>
  <si>
    <t>4) UNDERSTANDABILITY (Q5): IS THE INFORMATION PROVIDED THROUGH THE ONTOLOGY EXPRESSED IN APPROPRIATE LANGUAGES, SYMBOLS AND UNITS IN A SPECIFIED CONTEXT OF USE?</t>
  </si>
  <si>
    <t>Q5.1. Can the labels of the ontology be understood in a specific context?</t>
  </si>
  <si>
    <t>Q5.2. Does the ontology contain metadata and the same naming conventions?</t>
  </si>
  <si>
    <r>
      <t>Q5.1.1.</t>
    </r>
    <r>
      <rPr>
        <sz val="10"/>
        <color theme="1"/>
        <rFont val="Times New Roman"/>
        <family val="1"/>
      </rPr>
      <t xml:space="preserve"> Has the ontology used context terms to label the elements (i.e., classes, object properties, data properties) [39]?</t>
    </r>
  </si>
  <si>
    <r>
      <t>Q5.1.2.</t>
    </r>
    <r>
      <rPr>
        <sz val="10"/>
        <color theme="1"/>
        <rFont val="Times New Roman"/>
        <family val="1"/>
      </rPr>
      <t xml:space="preserve"> Has the ontology used context terms to label the individuals [39]?</t>
    </r>
  </si>
  <si>
    <r>
      <t>Q5.2.1.</t>
    </r>
    <r>
      <rPr>
        <sz val="10"/>
        <color theme="1"/>
        <rFont val="Times New Roman"/>
        <family val="1"/>
      </rPr>
      <t xml:space="preserve"> Does the ontology have annotated classes [30], [50]?</t>
    </r>
  </si>
  <si>
    <r>
      <t>Q5.2.2.</t>
    </r>
    <r>
      <rPr>
        <sz val="10"/>
        <color theme="1"/>
        <rFont val="Times New Roman"/>
        <family val="1"/>
      </rPr>
      <t xml:space="preserve"> Does the ontology have annotated relationships (i.e., object properties) [30], [50]?</t>
    </r>
  </si>
  <si>
    <r>
      <t>Q5.2.3.</t>
    </r>
    <r>
      <rPr>
        <sz val="10"/>
        <color theme="1"/>
        <rFont val="Times New Roman"/>
        <family val="1"/>
      </rPr>
      <t xml:space="preserve"> Does the ontology have annotated attributes (i.e., data properties) [30], [50]?</t>
    </r>
  </si>
  <si>
    <r>
      <t>Q5.2.4.</t>
    </r>
    <r>
      <rPr>
        <sz val="10"/>
        <color theme="1"/>
        <rFont val="Times New Roman"/>
        <family val="1"/>
      </rPr>
      <t xml:space="preserve"> Does the ontology have annotated individuals [30], [50]?</t>
    </r>
  </si>
  <si>
    <r>
      <t>Q5.2.5.</t>
    </r>
    <r>
      <rPr>
        <sz val="10"/>
        <color theme="1"/>
        <rFont val="Times New Roman"/>
        <family val="1"/>
      </rPr>
      <t xml:space="preserve"> Has the ontology used the same naming conventions [30]?</t>
    </r>
  </si>
  <si>
    <t xml:space="preserve">The average number of annotated individuals </t>
  </si>
  <si>
    <t>*This results have been summarized based on the usability test (refer the sample  workbook:  CQs_Ontologies_Validation_IEEE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</si>
</sst>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b/>
      <sz val="10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horizontal="justify" vertical="center"/>
    </xf>
    <xf numFmtId="0" fontId="0" fillId="0" borderId="1" xfId="0" applyBorder="1"/>
    <xf numFmtId="0" fontId="6" fillId="0" borderId="2" xfId="0" applyFont="1" applyBorder="1"/>
    <xf numFmtId="0" fontId="6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0" fillId="4" borderId="1" xfId="0" applyFill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4" borderId="1" xfId="0" applyNumberFormat="1" applyFill="1" applyBorder="1"/>
    <xf numFmtId="0" fontId="0" fillId="2" borderId="1" xfId="0" applyFill="1" applyBorder="1"/>
    <xf numFmtId="0" fontId="7" fillId="0" borderId="1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justify" vertical="center"/>
    </xf>
    <xf numFmtId="2" fontId="0" fillId="0" borderId="3" xfId="0" applyNumberFormat="1" applyBorder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3" fillId="0" borderId="8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horizontal="right"/>
    </xf>
    <xf numFmtId="2" fontId="15" fillId="0" borderId="1" xfId="0" applyNumberFormat="1" applyFont="1" applyBorder="1"/>
    <xf numFmtId="2" fontId="15" fillId="4" borderId="1" xfId="0" applyNumberFormat="1" applyFont="1" applyFill="1" applyBorder="1"/>
    <xf numFmtId="0" fontId="15" fillId="2" borderId="1" xfId="0" applyFont="1" applyFill="1" applyBorder="1" applyAlignment="1">
      <alignment horizontal="right"/>
    </xf>
    <xf numFmtId="0" fontId="15" fillId="4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 wrapText="1"/>
    </xf>
    <xf numFmtId="2" fontId="7" fillId="0" borderId="1" xfId="0" applyNumberFormat="1" applyFont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/>
    <xf numFmtId="0" fontId="1" fillId="5" borderId="1" xfId="0" applyFont="1" applyFill="1" applyBorder="1"/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93A7-C8A9-409E-BB87-AD3359B00FED}">
  <dimension ref="A1:K10"/>
  <sheetViews>
    <sheetView workbookViewId="0">
      <selection activeCell="E6" sqref="E6"/>
    </sheetView>
  </sheetViews>
  <sheetFormatPr defaultRowHeight="15" x14ac:dyDescent="0.25"/>
  <cols>
    <col min="1" max="1" width="17.5703125" customWidth="1"/>
    <col min="2" max="2" width="28.42578125" customWidth="1"/>
    <col min="3" max="3" width="39.42578125" customWidth="1"/>
    <col min="4" max="4" width="9.140625" style="17"/>
    <col min="5" max="5" width="16.85546875" customWidth="1"/>
    <col min="6" max="6" width="14.42578125" customWidth="1"/>
    <col min="7" max="7" width="13.85546875" customWidth="1"/>
    <col min="8" max="8" width="13" customWidth="1"/>
    <col min="9" max="9" width="10.42578125" customWidth="1"/>
    <col min="10" max="10" width="18.140625" customWidth="1"/>
  </cols>
  <sheetData>
    <row r="1" spans="1:11" ht="34.5" customHeight="1" x14ac:dyDescent="0.25">
      <c r="A1" s="50" t="s">
        <v>5</v>
      </c>
      <c r="B1" s="50"/>
      <c r="C1" s="50"/>
      <c r="D1" s="28" t="s">
        <v>43</v>
      </c>
      <c r="E1" s="8" t="s">
        <v>68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28</v>
      </c>
      <c r="K1" s="2"/>
    </row>
    <row r="2" spans="1:11" ht="60" x14ac:dyDescent="0.25">
      <c r="A2" s="24" t="s">
        <v>0</v>
      </c>
      <c r="B2" s="25" t="s">
        <v>57</v>
      </c>
      <c r="C2" s="24" t="s">
        <v>69</v>
      </c>
      <c r="D2" s="23">
        <v>1</v>
      </c>
      <c r="E2" s="15">
        <v>0.6</v>
      </c>
      <c r="F2" s="12">
        <f>4/13</f>
        <v>0.30769230769230771</v>
      </c>
      <c r="G2" s="12" t="s">
        <v>42</v>
      </c>
      <c r="H2" s="12">
        <f>1/11</f>
        <v>9.0909090909090912E-2</v>
      </c>
      <c r="I2" s="12">
        <f>5/16</f>
        <v>0.3125</v>
      </c>
      <c r="J2" s="12">
        <f>3/4</f>
        <v>0.75</v>
      </c>
    </row>
    <row r="3" spans="1:11" ht="57" x14ac:dyDescent="0.25">
      <c r="A3" s="22" t="s">
        <v>1</v>
      </c>
      <c r="B3" s="26" t="s">
        <v>58</v>
      </c>
      <c r="C3" s="22" t="s">
        <v>63</v>
      </c>
      <c r="D3" s="23">
        <v>1</v>
      </c>
      <c r="E3" s="15">
        <v>0.09</v>
      </c>
      <c r="F3" s="12">
        <f>13/27</f>
        <v>0.48148148148148145</v>
      </c>
      <c r="G3" s="12">
        <v>0</v>
      </c>
      <c r="H3" s="12">
        <f>11/27</f>
        <v>0.40740740740740738</v>
      </c>
      <c r="I3" s="12">
        <f>16/27</f>
        <v>0.59259259259259256</v>
      </c>
      <c r="J3" s="12">
        <f>4/27</f>
        <v>0.14814814814814814</v>
      </c>
    </row>
    <row r="4" spans="1:11" ht="60" x14ac:dyDescent="0.25">
      <c r="A4" s="22" t="s">
        <v>2</v>
      </c>
      <c r="B4" s="26" t="s">
        <v>59</v>
      </c>
      <c r="C4" s="22" t="s">
        <v>70</v>
      </c>
      <c r="D4" s="23">
        <v>1</v>
      </c>
      <c r="E4" s="15">
        <v>0.6</v>
      </c>
      <c r="F4" s="12">
        <f>4/13</f>
        <v>0.30769230769230771</v>
      </c>
      <c r="G4" s="12" t="s">
        <v>42</v>
      </c>
      <c r="H4" s="12">
        <f>1/11</f>
        <v>9.0909090909090912E-2</v>
      </c>
      <c r="I4" s="12">
        <f>5/16</f>
        <v>0.3125</v>
      </c>
      <c r="J4" s="12">
        <f>3/4</f>
        <v>0.75</v>
      </c>
    </row>
    <row r="5" spans="1:11" ht="57" x14ac:dyDescent="0.25">
      <c r="A5" s="22" t="s">
        <v>3</v>
      </c>
      <c r="B5" s="26" t="s">
        <v>60</v>
      </c>
      <c r="C5" s="27" t="s">
        <v>64</v>
      </c>
      <c r="D5" s="23" t="s">
        <v>65</v>
      </c>
      <c r="E5" s="32" t="s">
        <v>41</v>
      </c>
      <c r="F5" s="11"/>
      <c r="G5" s="11"/>
      <c r="H5" s="11"/>
      <c r="I5" s="11"/>
      <c r="J5" s="11"/>
    </row>
    <row r="6" spans="1:11" ht="90" x14ac:dyDescent="0.25">
      <c r="A6" s="22" t="s">
        <v>56</v>
      </c>
      <c r="B6" s="26" t="s">
        <v>61</v>
      </c>
      <c r="C6" s="22" t="s">
        <v>66</v>
      </c>
      <c r="D6" s="23">
        <v>1</v>
      </c>
      <c r="E6" s="15">
        <v>0.53</v>
      </c>
      <c r="F6" s="11"/>
      <c r="G6" s="11"/>
      <c r="H6" s="11"/>
      <c r="I6" s="11"/>
      <c r="J6" s="11"/>
    </row>
    <row r="7" spans="1:11" ht="60" x14ac:dyDescent="0.25">
      <c r="A7" s="22" t="s">
        <v>4</v>
      </c>
      <c r="B7" s="26" t="s">
        <v>62</v>
      </c>
      <c r="C7" s="22" t="s">
        <v>67</v>
      </c>
      <c r="D7" s="23">
        <v>0</v>
      </c>
      <c r="E7" s="39" t="s">
        <v>71</v>
      </c>
      <c r="F7" s="11"/>
      <c r="G7" s="11"/>
      <c r="H7" s="11"/>
      <c r="I7" s="11"/>
      <c r="J7" s="11"/>
    </row>
    <row r="9" spans="1:11" ht="30" x14ac:dyDescent="0.25">
      <c r="B9" s="11"/>
      <c r="C9" s="22" t="s">
        <v>72</v>
      </c>
    </row>
    <row r="10" spans="1:11" ht="85.5" customHeight="1" x14ac:dyDescent="0.25">
      <c r="B10" s="51" t="s">
        <v>135</v>
      </c>
      <c r="C10" s="51"/>
    </row>
  </sheetData>
  <mergeCells count="2">
    <mergeCell ref="A1:C1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1D9C-976A-4635-B94C-EC78E5ED3AFC}">
  <dimension ref="A1:L1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 x14ac:dyDescent="0.25"/>
  <cols>
    <col min="1" max="1" width="11.5703125" customWidth="1"/>
    <col min="2" max="2" width="25.42578125" customWidth="1"/>
    <col min="3" max="3" width="28.28515625" style="1" customWidth="1"/>
    <col min="4" max="4" width="38.140625" customWidth="1"/>
    <col min="5" max="5" width="8.42578125" customWidth="1"/>
    <col min="6" max="6" width="21" customWidth="1"/>
    <col min="7" max="7" width="14.85546875" customWidth="1"/>
    <col min="8" max="8" width="14.42578125" customWidth="1"/>
    <col min="9" max="9" width="13.85546875" customWidth="1"/>
    <col min="10" max="10" width="14.5703125" customWidth="1"/>
    <col min="11" max="11" width="17.140625" customWidth="1"/>
  </cols>
  <sheetData>
    <row r="1" spans="1:12" s="2" customFormat="1" ht="30" customHeight="1" x14ac:dyDescent="0.25">
      <c r="A1" s="54" t="s">
        <v>79</v>
      </c>
      <c r="B1" s="55"/>
      <c r="C1" s="55"/>
      <c r="D1" s="56"/>
      <c r="E1" s="3" t="s">
        <v>25</v>
      </c>
      <c r="F1" s="8" t="s">
        <v>105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28</v>
      </c>
    </row>
    <row r="2" spans="1:12" ht="78" x14ac:dyDescent="0.25">
      <c r="A2" s="52" t="s">
        <v>6</v>
      </c>
      <c r="B2" s="53" t="s">
        <v>77</v>
      </c>
      <c r="C2" s="18" t="s">
        <v>80</v>
      </c>
      <c r="D2" s="5" t="s">
        <v>47</v>
      </c>
      <c r="E2" s="9">
        <v>1</v>
      </c>
      <c r="F2" s="10">
        <v>1</v>
      </c>
      <c r="G2" s="12">
        <f>6/8</f>
        <v>0.75</v>
      </c>
      <c r="H2" s="13">
        <f>21/34</f>
        <v>0.61764705882352944</v>
      </c>
      <c r="I2" s="12">
        <f>7/15</f>
        <v>0.46666666666666667</v>
      </c>
      <c r="J2" s="12">
        <f>10/22</f>
        <v>0.45454545454545453</v>
      </c>
      <c r="K2" s="12">
        <f>6/8</f>
        <v>0.75</v>
      </c>
    </row>
    <row r="3" spans="1:12" ht="65.25" x14ac:dyDescent="0.25">
      <c r="A3" s="52"/>
      <c r="B3" s="53"/>
      <c r="C3" s="18" t="s">
        <v>81</v>
      </c>
      <c r="D3" s="5" t="s">
        <v>7</v>
      </c>
      <c r="E3" s="9">
        <v>1</v>
      </c>
      <c r="F3" s="10">
        <v>1</v>
      </c>
      <c r="G3" s="12">
        <f>14/14</f>
        <v>1</v>
      </c>
      <c r="H3" s="12">
        <v>0</v>
      </c>
      <c r="I3" s="12">
        <f>16/18</f>
        <v>0.88888888888888884</v>
      </c>
      <c r="J3" s="12">
        <f>11/12</f>
        <v>0.91666666666666663</v>
      </c>
      <c r="K3" s="12">
        <f>3/12</f>
        <v>0.25</v>
      </c>
    </row>
    <row r="4" spans="1:12" ht="65.25" x14ac:dyDescent="0.25">
      <c r="A4" s="52"/>
      <c r="B4" s="53"/>
      <c r="C4" s="18" t="s">
        <v>82</v>
      </c>
      <c r="D4" s="29" t="s">
        <v>8</v>
      </c>
      <c r="E4" s="9">
        <v>1</v>
      </c>
      <c r="F4" s="10">
        <v>0.99</v>
      </c>
      <c r="G4" s="14"/>
      <c r="H4" s="14"/>
      <c r="I4" s="14"/>
      <c r="J4" s="14"/>
      <c r="K4" s="14"/>
    </row>
    <row r="5" spans="1:12" ht="65.25" x14ac:dyDescent="0.25">
      <c r="A5" s="52"/>
      <c r="B5" s="53"/>
      <c r="C5" s="20" t="s">
        <v>83</v>
      </c>
      <c r="D5" s="5" t="s">
        <v>9</v>
      </c>
      <c r="E5" s="9">
        <v>1</v>
      </c>
      <c r="F5" s="10">
        <v>1</v>
      </c>
      <c r="G5" s="12">
        <f>7/15</f>
        <v>0.46666666666666667</v>
      </c>
      <c r="H5" s="12">
        <v>0</v>
      </c>
      <c r="I5" s="12">
        <f>7/20</f>
        <v>0.35</v>
      </c>
      <c r="J5" s="12">
        <f>8/15</f>
        <v>0.53333333333333333</v>
      </c>
      <c r="K5" s="12">
        <v>0</v>
      </c>
    </row>
    <row r="6" spans="1:12" ht="38.25" x14ac:dyDescent="0.25">
      <c r="A6" s="52" t="s">
        <v>10</v>
      </c>
      <c r="B6" s="53" t="s">
        <v>78</v>
      </c>
      <c r="C6" s="20" t="s">
        <v>84</v>
      </c>
      <c r="D6" s="5" t="s">
        <v>11</v>
      </c>
      <c r="E6" s="9">
        <v>0</v>
      </c>
      <c r="F6" s="10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9"/>
    </row>
    <row r="7" spans="1:12" ht="38.25" x14ac:dyDescent="0.25">
      <c r="A7" s="52"/>
      <c r="B7" s="53"/>
      <c r="C7" s="20" t="s">
        <v>85</v>
      </c>
      <c r="D7" s="5" t="s">
        <v>12</v>
      </c>
      <c r="E7" s="9">
        <v>0</v>
      </c>
      <c r="F7" s="10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9"/>
    </row>
    <row r="8" spans="1:12" ht="51" x14ac:dyDescent="0.25">
      <c r="A8" s="52"/>
      <c r="B8" s="53"/>
      <c r="C8" s="20" t="s">
        <v>86</v>
      </c>
      <c r="D8" s="5" t="s">
        <v>13</v>
      </c>
      <c r="E8" s="9">
        <v>0</v>
      </c>
      <c r="F8" s="10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9"/>
    </row>
    <row r="9" spans="1:12" ht="51" x14ac:dyDescent="0.25">
      <c r="A9" s="52"/>
      <c r="B9" s="53"/>
      <c r="C9" s="20" t="s">
        <v>87</v>
      </c>
      <c r="D9" s="5" t="s">
        <v>14</v>
      </c>
      <c r="E9" s="9">
        <v>0</v>
      </c>
      <c r="F9" s="10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9"/>
    </row>
    <row r="11" spans="1:12" x14ac:dyDescent="0.25">
      <c r="H11" t="s">
        <v>29</v>
      </c>
      <c r="K11" t="s">
        <v>30</v>
      </c>
    </row>
  </sheetData>
  <mergeCells count="5">
    <mergeCell ref="A2:A5"/>
    <mergeCell ref="B2:B5"/>
    <mergeCell ref="A6:A9"/>
    <mergeCell ref="B6:B9"/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3CA8-5EEF-4534-99ED-07A154D839F4}">
  <dimension ref="A1:L21"/>
  <sheetViews>
    <sheetView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5" x14ac:dyDescent="0.25"/>
  <cols>
    <col min="1" max="1" width="12.28515625" customWidth="1"/>
    <col min="2" max="2" width="22.28515625" customWidth="1"/>
    <col min="3" max="3" width="38.85546875" customWidth="1"/>
    <col min="4" max="4" width="33.7109375" customWidth="1"/>
    <col min="6" max="6" width="19.7109375" customWidth="1"/>
    <col min="7" max="7" width="15.28515625" customWidth="1"/>
    <col min="8" max="8" width="16" customWidth="1"/>
    <col min="9" max="9" width="15.7109375" customWidth="1"/>
    <col min="10" max="10" width="12.7109375" customWidth="1"/>
    <col min="11" max="11" width="22.5703125" customWidth="1"/>
    <col min="12" max="12" width="33.85546875" customWidth="1"/>
  </cols>
  <sheetData>
    <row r="1" spans="1:12" ht="30" x14ac:dyDescent="0.25">
      <c r="A1" s="50" t="s">
        <v>89</v>
      </c>
      <c r="B1" s="50"/>
      <c r="C1" s="50"/>
      <c r="D1" s="50"/>
      <c r="E1" s="3" t="s">
        <v>25</v>
      </c>
      <c r="F1" s="8" t="s">
        <v>105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28</v>
      </c>
      <c r="L1" s="6"/>
    </row>
    <row r="2" spans="1:12" ht="65.25" x14ac:dyDescent="0.25">
      <c r="A2" s="52" t="s">
        <v>15</v>
      </c>
      <c r="B2" s="53" t="s">
        <v>88</v>
      </c>
      <c r="C2" s="20" t="s">
        <v>91</v>
      </c>
      <c r="D2" s="5" t="s">
        <v>16</v>
      </c>
      <c r="E2" s="6">
        <v>1</v>
      </c>
      <c r="F2" s="37">
        <v>0.94</v>
      </c>
      <c r="G2" s="33">
        <f>6/70</f>
        <v>8.5714285714285715E-2</v>
      </c>
      <c r="H2" s="33">
        <f>21/70</f>
        <v>0.3</v>
      </c>
      <c r="I2" s="33">
        <f>7/70</f>
        <v>0.1</v>
      </c>
      <c r="J2" s="33">
        <f>10/22</f>
        <v>0.45454545454545453</v>
      </c>
      <c r="K2" s="33">
        <f>6/70</f>
        <v>8.5714285714285715E-2</v>
      </c>
      <c r="L2" s="6"/>
    </row>
    <row r="3" spans="1:12" ht="78" x14ac:dyDescent="0.25">
      <c r="A3" s="52"/>
      <c r="B3" s="53"/>
      <c r="C3" s="20" t="s">
        <v>92</v>
      </c>
      <c r="D3" s="5" t="s">
        <v>17</v>
      </c>
      <c r="E3" s="6">
        <v>1</v>
      </c>
      <c r="F3" s="37">
        <v>0.91</v>
      </c>
      <c r="G3" s="33">
        <f>14/88</f>
        <v>0.15909090909090909</v>
      </c>
      <c r="H3" s="33">
        <v>0</v>
      </c>
      <c r="I3" s="33">
        <f>16/88</f>
        <v>0.18181818181818182</v>
      </c>
      <c r="J3" s="33">
        <f>11/88</f>
        <v>0.125</v>
      </c>
      <c r="K3" s="33">
        <f>3/88</f>
        <v>3.4090909090909088E-2</v>
      </c>
      <c r="L3" s="6"/>
    </row>
    <row r="4" spans="1:12" ht="63.75" x14ac:dyDescent="0.25">
      <c r="A4" s="52"/>
      <c r="B4" s="53"/>
      <c r="C4" s="20" t="s">
        <v>93</v>
      </c>
      <c r="D4" s="5" t="s">
        <v>18</v>
      </c>
      <c r="E4" s="6">
        <v>1</v>
      </c>
      <c r="F4" s="37">
        <v>0.94</v>
      </c>
      <c r="G4" s="34"/>
      <c r="H4" s="34"/>
      <c r="I4" s="34"/>
      <c r="J4" s="34"/>
      <c r="K4" s="34"/>
      <c r="L4" s="6"/>
    </row>
    <row r="5" spans="1:12" ht="91.5" customHeight="1" x14ac:dyDescent="0.25">
      <c r="A5" s="52"/>
      <c r="B5" s="53"/>
      <c r="C5" s="20" t="s">
        <v>94</v>
      </c>
      <c r="D5" s="5" t="s">
        <v>44</v>
      </c>
      <c r="E5" s="6">
        <v>1</v>
      </c>
      <c r="F5" s="37">
        <v>0.97</v>
      </c>
      <c r="G5" s="33">
        <f>7/39</f>
        <v>0.17948717948717949</v>
      </c>
      <c r="H5" s="33">
        <v>0</v>
      </c>
      <c r="I5" s="33">
        <f>7/39</f>
        <v>0.17948717948717949</v>
      </c>
      <c r="J5" s="33">
        <f>8/39</f>
        <v>0.20512820512820512</v>
      </c>
      <c r="K5" s="33">
        <v>0</v>
      </c>
      <c r="L5" s="6"/>
    </row>
    <row r="6" spans="1:12" ht="103.5" customHeight="1" x14ac:dyDescent="0.25">
      <c r="A6" s="52"/>
      <c r="B6" s="53"/>
      <c r="C6" s="20" t="s">
        <v>95</v>
      </c>
      <c r="D6" s="30" t="s">
        <v>48</v>
      </c>
      <c r="E6" s="6">
        <v>1</v>
      </c>
      <c r="F6" s="35">
        <v>0.44</v>
      </c>
      <c r="G6" s="34"/>
      <c r="H6" s="34"/>
      <c r="I6" s="34"/>
      <c r="J6" s="34"/>
      <c r="K6" s="34"/>
      <c r="L6" s="6"/>
    </row>
    <row r="7" spans="1:12" ht="38.25" x14ac:dyDescent="0.25">
      <c r="A7" s="52"/>
      <c r="B7" s="53"/>
      <c r="C7" s="20" t="s">
        <v>96</v>
      </c>
      <c r="D7" s="30" t="s">
        <v>49</v>
      </c>
      <c r="E7" s="6">
        <v>0</v>
      </c>
      <c r="F7" s="37">
        <v>0.2</v>
      </c>
      <c r="G7" s="33">
        <v>0</v>
      </c>
      <c r="H7" s="33">
        <v>0</v>
      </c>
      <c r="I7" s="33">
        <v>0</v>
      </c>
      <c r="J7" s="33">
        <f>1/3</f>
        <v>0.33333333333333331</v>
      </c>
      <c r="K7" s="33">
        <v>0</v>
      </c>
      <c r="L7" s="6"/>
    </row>
    <row r="8" spans="1:12" ht="51" x14ac:dyDescent="0.25">
      <c r="A8" s="52"/>
      <c r="B8" s="53"/>
      <c r="C8" s="20" t="s">
        <v>97</v>
      </c>
      <c r="D8" s="5" t="s">
        <v>19</v>
      </c>
      <c r="E8" s="6">
        <v>0</v>
      </c>
      <c r="F8" s="37">
        <v>0.57999999999999996</v>
      </c>
      <c r="G8" s="33">
        <v>0</v>
      </c>
      <c r="H8" s="33">
        <v>0</v>
      </c>
      <c r="I8" s="33">
        <v>1</v>
      </c>
      <c r="J8" s="33">
        <f>1/4</f>
        <v>0.25</v>
      </c>
      <c r="K8" s="33">
        <v>0</v>
      </c>
      <c r="L8" s="6"/>
    </row>
    <row r="9" spans="1:12" ht="38.25" x14ac:dyDescent="0.25">
      <c r="A9" s="52"/>
      <c r="B9" s="53"/>
      <c r="C9" s="20" t="s">
        <v>98</v>
      </c>
      <c r="D9" s="5" t="s">
        <v>20</v>
      </c>
      <c r="E9" s="6">
        <v>1</v>
      </c>
      <c r="F9" s="37">
        <v>0.21</v>
      </c>
      <c r="G9" s="33">
        <v>0</v>
      </c>
      <c r="H9" s="33">
        <v>0</v>
      </c>
      <c r="I9" s="33">
        <v>0</v>
      </c>
      <c r="J9" s="33">
        <f>16/18</f>
        <v>0.88888888888888884</v>
      </c>
      <c r="K9" s="33">
        <v>0</v>
      </c>
      <c r="L9" s="6"/>
    </row>
    <row r="10" spans="1:12" ht="38.25" x14ac:dyDescent="0.25">
      <c r="A10" s="52" t="s">
        <v>10</v>
      </c>
      <c r="B10" s="53" t="s">
        <v>90</v>
      </c>
      <c r="C10" s="20" t="s">
        <v>99</v>
      </c>
      <c r="D10" s="30" t="s">
        <v>104</v>
      </c>
      <c r="E10" s="6">
        <v>1</v>
      </c>
      <c r="F10" s="37">
        <v>0.95</v>
      </c>
      <c r="G10" s="33">
        <v>1</v>
      </c>
      <c r="H10" s="33" t="s">
        <v>42</v>
      </c>
      <c r="I10" s="33">
        <v>1</v>
      </c>
      <c r="J10" s="33">
        <v>1</v>
      </c>
      <c r="K10" s="33">
        <v>1</v>
      </c>
      <c r="L10" s="6"/>
    </row>
    <row r="11" spans="1:12" ht="45.75" customHeight="1" x14ac:dyDescent="0.25">
      <c r="A11" s="52"/>
      <c r="B11" s="53"/>
      <c r="C11" s="20" t="s">
        <v>100</v>
      </c>
      <c r="D11" s="5" t="s">
        <v>106</v>
      </c>
      <c r="E11" s="6">
        <v>1</v>
      </c>
      <c r="F11" s="37">
        <v>1</v>
      </c>
      <c r="G11" s="33">
        <v>1</v>
      </c>
      <c r="H11" s="33" t="s">
        <v>42</v>
      </c>
      <c r="I11" s="33">
        <v>1</v>
      </c>
      <c r="J11" s="33">
        <v>1</v>
      </c>
      <c r="K11" s="33" t="s">
        <v>42</v>
      </c>
      <c r="L11" s="6"/>
    </row>
    <row r="12" spans="1:12" ht="25.5" x14ac:dyDescent="0.25">
      <c r="A12" s="52"/>
      <c r="B12" s="53"/>
      <c r="C12" s="20" t="s">
        <v>101</v>
      </c>
      <c r="D12" s="30" t="s">
        <v>107</v>
      </c>
      <c r="E12" s="6">
        <v>1</v>
      </c>
      <c r="F12" s="37">
        <v>0.83</v>
      </c>
      <c r="G12" s="33">
        <v>1</v>
      </c>
      <c r="H12" s="33">
        <v>0</v>
      </c>
      <c r="I12" s="33">
        <f>14/15</f>
        <v>0.93333333333333335</v>
      </c>
      <c r="J12" s="33">
        <v>1</v>
      </c>
      <c r="K12" s="33">
        <v>1</v>
      </c>
      <c r="L12" s="6"/>
    </row>
    <row r="13" spans="1:12" ht="25.5" x14ac:dyDescent="0.25">
      <c r="A13" s="52"/>
      <c r="B13" s="53"/>
      <c r="C13" s="20" t="s">
        <v>102</v>
      </c>
      <c r="D13" s="5" t="s">
        <v>108</v>
      </c>
      <c r="E13" s="6">
        <v>1</v>
      </c>
      <c r="F13" s="37">
        <v>0.96</v>
      </c>
      <c r="G13" s="34"/>
      <c r="H13" s="34"/>
      <c r="I13" s="34"/>
      <c r="J13" s="34"/>
      <c r="K13" s="34"/>
      <c r="L13" s="6"/>
    </row>
    <row r="14" spans="1:12" ht="25.5" x14ac:dyDescent="0.25">
      <c r="A14" s="52"/>
      <c r="B14" s="53"/>
      <c r="C14" s="57" t="s">
        <v>103</v>
      </c>
      <c r="D14" s="30" t="s">
        <v>109</v>
      </c>
      <c r="E14" s="6">
        <v>1</v>
      </c>
      <c r="F14" s="37">
        <v>0.84</v>
      </c>
      <c r="G14" s="34"/>
      <c r="H14" s="34"/>
      <c r="I14" s="34"/>
      <c r="J14" s="34"/>
      <c r="K14" s="34"/>
      <c r="L14" s="6"/>
    </row>
    <row r="15" spans="1:12" ht="27" x14ac:dyDescent="0.25">
      <c r="A15" s="52"/>
      <c r="B15" s="53"/>
      <c r="C15" s="57"/>
      <c r="D15" s="5" t="s">
        <v>21</v>
      </c>
      <c r="E15" s="6">
        <v>1</v>
      </c>
      <c r="F15" s="36"/>
      <c r="G15" s="34"/>
      <c r="H15" s="34"/>
      <c r="I15" s="34"/>
      <c r="J15" s="34"/>
      <c r="K15" s="34"/>
      <c r="L15" s="6"/>
    </row>
    <row r="17" spans="2:8" ht="30" x14ac:dyDescent="0.25">
      <c r="H17" s="1" t="s">
        <v>32</v>
      </c>
    </row>
    <row r="18" spans="2:8" x14ac:dyDescent="0.25">
      <c r="B18" t="s">
        <v>110</v>
      </c>
    </row>
    <row r="21" spans="2:8" x14ac:dyDescent="0.25">
      <c r="C21" s="18"/>
    </row>
  </sheetData>
  <mergeCells count="6">
    <mergeCell ref="A1:D1"/>
    <mergeCell ref="A2:A9"/>
    <mergeCell ref="B2:B9"/>
    <mergeCell ref="A10:A15"/>
    <mergeCell ref="B10:B15"/>
    <mergeCell ref="C14:C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14D6-17F2-4688-9381-39467A29B99E}">
  <dimension ref="A1:K11"/>
  <sheetViews>
    <sheetView tabSelected="1" topLeftCell="B1" zoomScale="80" zoomScaleNormal="8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F4" sqref="F4"/>
    </sheetView>
  </sheetViews>
  <sheetFormatPr defaultRowHeight="15" x14ac:dyDescent="0.25"/>
  <cols>
    <col min="1" max="1" width="15.42578125" customWidth="1"/>
    <col min="2" max="2" width="24.7109375" customWidth="1"/>
    <col min="3" max="3" width="36.85546875" customWidth="1"/>
    <col min="4" max="4" width="50" customWidth="1"/>
    <col min="5" max="5" width="17.85546875" customWidth="1"/>
    <col min="6" max="6" width="23" customWidth="1"/>
    <col min="7" max="7" width="13.5703125" customWidth="1"/>
    <col min="8" max="8" width="13.28515625" customWidth="1"/>
    <col min="9" max="9" width="13" customWidth="1"/>
    <col min="10" max="10" width="18.42578125" customWidth="1"/>
    <col min="11" max="11" width="17.5703125" customWidth="1"/>
  </cols>
  <sheetData>
    <row r="1" spans="1:11" ht="15.75" thickBot="1" x14ac:dyDescent="0.3">
      <c r="A1" s="7"/>
      <c r="B1" s="50" t="s">
        <v>111</v>
      </c>
      <c r="C1" s="50"/>
      <c r="D1" s="50"/>
      <c r="E1" s="3" t="s">
        <v>25</v>
      </c>
      <c r="F1" s="8" t="s">
        <v>68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28</v>
      </c>
    </row>
    <row r="2" spans="1:11" ht="52.5" x14ac:dyDescent="0.25">
      <c r="A2" s="58" t="s">
        <v>22</v>
      </c>
      <c r="B2" s="53" t="s">
        <v>112</v>
      </c>
      <c r="C2" s="31" t="s">
        <v>114</v>
      </c>
      <c r="D2" s="30" t="s">
        <v>50</v>
      </c>
      <c r="E2" s="6">
        <v>1</v>
      </c>
      <c r="F2" s="15">
        <v>1</v>
      </c>
      <c r="G2" s="12">
        <f>6/8</f>
        <v>0.75</v>
      </c>
      <c r="H2" s="13">
        <f>21/34</f>
        <v>0.61764705882352944</v>
      </c>
      <c r="I2" s="12">
        <f>7/15</f>
        <v>0.46666666666666667</v>
      </c>
      <c r="J2" s="12">
        <f>10/22</f>
        <v>0.45454545454545453</v>
      </c>
      <c r="K2" s="12">
        <f>6/8</f>
        <v>0.75</v>
      </c>
    </row>
    <row r="3" spans="1:11" ht="52.5" x14ac:dyDescent="0.25">
      <c r="A3" s="59"/>
      <c r="B3" s="53"/>
      <c r="C3" s="31" t="s">
        <v>115</v>
      </c>
      <c r="D3" s="30" t="s">
        <v>51</v>
      </c>
      <c r="E3" s="6">
        <v>1</v>
      </c>
      <c r="F3" s="15">
        <v>0.99</v>
      </c>
      <c r="G3" s="11"/>
      <c r="H3" s="11"/>
      <c r="I3" s="11"/>
      <c r="J3" s="11"/>
      <c r="K3" s="11"/>
    </row>
    <row r="4" spans="1:11" ht="54" customHeight="1" x14ac:dyDescent="0.25">
      <c r="A4" s="59"/>
      <c r="B4" s="53"/>
      <c r="C4" s="31" t="s">
        <v>119</v>
      </c>
      <c r="D4" s="30" t="s">
        <v>52</v>
      </c>
      <c r="E4" s="6">
        <v>1</v>
      </c>
      <c r="F4" s="15">
        <v>1</v>
      </c>
      <c r="G4" s="16">
        <v>0</v>
      </c>
      <c r="H4" s="16">
        <v>0</v>
      </c>
      <c r="I4" s="38">
        <f>2/23</f>
        <v>8.6956521739130432E-2</v>
      </c>
      <c r="J4" s="16">
        <v>0</v>
      </c>
      <c r="K4" s="16">
        <v>0</v>
      </c>
    </row>
    <row r="5" spans="1:11" ht="52.5" x14ac:dyDescent="0.25">
      <c r="A5" s="59"/>
      <c r="B5" s="53"/>
      <c r="C5" s="31" t="s">
        <v>116</v>
      </c>
      <c r="D5" s="30" t="s">
        <v>53</v>
      </c>
      <c r="E5" s="6">
        <v>1</v>
      </c>
      <c r="F5" s="15">
        <v>1</v>
      </c>
      <c r="G5" s="12">
        <f>14/14</f>
        <v>1</v>
      </c>
      <c r="H5" s="12">
        <v>0</v>
      </c>
      <c r="I5" s="12">
        <f>16/18</f>
        <v>0.88888888888888884</v>
      </c>
      <c r="J5" s="12">
        <f>11/12</f>
        <v>0.91666666666666663</v>
      </c>
      <c r="K5" s="12">
        <f>3/12</f>
        <v>0.25</v>
      </c>
    </row>
    <row r="6" spans="1:11" ht="52.5" x14ac:dyDescent="0.25">
      <c r="A6" s="59"/>
      <c r="B6" s="53"/>
      <c r="C6" s="31" t="s">
        <v>117</v>
      </c>
      <c r="D6" s="30" t="s">
        <v>54</v>
      </c>
      <c r="E6" s="6">
        <v>1</v>
      </c>
      <c r="F6" s="15">
        <v>1</v>
      </c>
      <c r="G6" s="12">
        <f>7/15</f>
        <v>0.46666666666666667</v>
      </c>
      <c r="H6" s="12">
        <v>0</v>
      </c>
      <c r="I6" s="12">
        <f>7/20</f>
        <v>0.35</v>
      </c>
      <c r="J6" s="12">
        <f>8/15</f>
        <v>0.53333333333333333</v>
      </c>
      <c r="K6" s="12">
        <v>0</v>
      </c>
    </row>
    <row r="7" spans="1:11" ht="66" thickBot="1" x14ac:dyDescent="0.3">
      <c r="A7" s="60"/>
      <c r="B7" s="53"/>
      <c r="C7" s="31" t="s">
        <v>118</v>
      </c>
      <c r="D7" s="30" t="s">
        <v>55</v>
      </c>
      <c r="E7" s="6">
        <v>1</v>
      </c>
      <c r="F7" s="15">
        <v>1</v>
      </c>
      <c r="G7" s="11"/>
      <c r="H7" s="11"/>
      <c r="I7" s="11"/>
      <c r="J7" s="11"/>
      <c r="K7" s="11"/>
    </row>
    <row r="8" spans="1:11" ht="38.25" x14ac:dyDescent="0.25">
      <c r="A8" s="58" t="s">
        <v>23</v>
      </c>
      <c r="B8" s="53" t="s">
        <v>113</v>
      </c>
      <c r="C8" s="20" t="s">
        <v>120</v>
      </c>
      <c r="D8" s="5" t="s">
        <v>24</v>
      </c>
      <c r="E8" s="6">
        <v>0</v>
      </c>
      <c r="F8" s="15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ht="38.25" x14ac:dyDescent="0.25">
      <c r="A9" s="59"/>
      <c r="B9" s="53"/>
      <c r="C9" s="20" t="s">
        <v>121</v>
      </c>
      <c r="D9" s="5" t="s">
        <v>26</v>
      </c>
      <c r="E9" s="6">
        <v>0</v>
      </c>
      <c r="F9" s="15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ht="26.25" thickBot="1" x14ac:dyDescent="0.3">
      <c r="A10" s="60"/>
      <c r="B10" s="53"/>
      <c r="C10" s="20" t="s">
        <v>122</v>
      </c>
      <c r="D10" s="5" t="s">
        <v>123</v>
      </c>
      <c r="E10" s="6">
        <v>0</v>
      </c>
      <c r="F10" s="15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5">
      <c r="K11" t="s">
        <v>31</v>
      </c>
    </row>
  </sheetData>
  <mergeCells count="5">
    <mergeCell ref="A2:A7"/>
    <mergeCell ref="B2:B7"/>
    <mergeCell ref="A8:A10"/>
    <mergeCell ref="B8:B10"/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AAB3-DB53-4197-ADDC-D21A7A0034F8}">
  <dimension ref="A1:K10"/>
  <sheetViews>
    <sheetView zoomScale="80" zoomScaleNormal="80" workbookViewId="0">
      <selection activeCell="E16" sqref="E16"/>
    </sheetView>
  </sheetViews>
  <sheetFormatPr defaultRowHeight="15" x14ac:dyDescent="0.25"/>
  <cols>
    <col min="1" max="1" width="20.5703125" style="1" customWidth="1"/>
    <col min="2" max="2" width="18" style="1" customWidth="1"/>
    <col min="3" max="3" width="27.28515625" style="1" customWidth="1"/>
    <col min="4" max="4" width="38.140625" style="1" customWidth="1"/>
    <col min="6" max="6" width="17.28515625" customWidth="1"/>
    <col min="7" max="7" width="14.28515625" customWidth="1"/>
    <col min="8" max="8" width="12.7109375" customWidth="1"/>
    <col min="9" max="9" width="12.28515625" customWidth="1"/>
    <col min="10" max="10" width="17.140625" customWidth="1"/>
    <col min="11" max="11" width="21.5703125" customWidth="1"/>
  </cols>
  <sheetData>
    <row r="1" spans="1:11" ht="29.25" x14ac:dyDescent="0.25">
      <c r="A1" s="63" t="s">
        <v>124</v>
      </c>
      <c r="B1" s="63"/>
      <c r="C1" s="63"/>
      <c r="D1" s="63"/>
      <c r="E1" s="40" t="s">
        <v>25</v>
      </c>
      <c r="F1" s="41" t="s">
        <v>68</v>
      </c>
      <c r="G1" s="42" t="s">
        <v>73</v>
      </c>
      <c r="H1" s="42" t="s">
        <v>74</v>
      </c>
      <c r="I1" s="42" t="s">
        <v>75</v>
      </c>
      <c r="J1" s="42" t="s">
        <v>76</v>
      </c>
      <c r="K1" s="42" t="s">
        <v>28</v>
      </c>
    </row>
    <row r="2" spans="1:11" ht="76.5" customHeight="1" x14ac:dyDescent="0.25">
      <c r="A2" s="43" t="s">
        <v>27</v>
      </c>
      <c r="B2" s="20" t="s">
        <v>125</v>
      </c>
      <c r="C2" s="20" t="s">
        <v>127</v>
      </c>
      <c r="D2" s="43" t="s">
        <v>45</v>
      </c>
      <c r="E2" s="44">
        <v>1</v>
      </c>
      <c r="F2" s="45">
        <v>1</v>
      </c>
      <c r="G2" s="44">
        <v>1</v>
      </c>
      <c r="H2" s="44">
        <v>1</v>
      </c>
      <c r="I2" s="44">
        <v>1</v>
      </c>
      <c r="J2" s="44">
        <v>1</v>
      </c>
      <c r="K2" s="44">
        <f>14/20</f>
        <v>0.7</v>
      </c>
    </row>
    <row r="3" spans="1:11" ht="74.25" customHeight="1" x14ac:dyDescent="0.25">
      <c r="A3" s="43"/>
      <c r="B3" s="21"/>
      <c r="C3" s="20" t="s">
        <v>128</v>
      </c>
      <c r="D3" s="43" t="s">
        <v>46</v>
      </c>
      <c r="E3" s="44">
        <v>1</v>
      </c>
      <c r="F3" s="45">
        <v>1</v>
      </c>
      <c r="G3" s="46"/>
      <c r="H3" s="46"/>
      <c r="I3" s="46"/>
      <c r="J3" s="46"/>
      <c r="K3" s="46"/>
    </row>
    <row r="4" spans="1:11" ht="36" customHeight="1" x14ac:dyDescent="0.25">
      <c r="A4" s="61" t="s">
        <v>10</v>
      </c>
      <c r="B4" s="62" t="s">
        <v>126</v>
      </c>
      <c r="C4" s="20" t="s">
        <v>129</v>
      </c>
      <c r="D4" s="47" t="s">
        <v>33</v>
      </c>
      <c r="E4" s="44">
        <v>1</v>
      </c>
      <c r="F4" s="45">
        <v>1</v>
      </c>
      <c r="G4" s="44">
        <v>0</v>
      </c>
      <c r="H4" s="44">
        <v>0</v>
      </c>
      <c r="I4" s="44">
        <v>0</v>
      </c>
      <c r="J4" s="48">
        <f>5/22</f>
        <v>0.22727272727272727</v>
      </c>
      <c r="K4" s="44">
        <v>0</v>
      </c>
    </row>
    <row r="5" spans="1:11" ht="53.25" customHeight="1" x14ac:dyDescent="0.25">
      <c r="A5" s="61"/>
      <c r="B5" s="62"/>
      <c r="C5" s="20" t="s">
        <v>130</v>
      </c>
      <c r="D5" s="47" t="s">
        <v>34</v>
      </c>
      <c r="E5" s="44">
        <v>1</v>
      </c>
      <c r="F5" s="45">
        <v>1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</row>
    <row r="6" spans="1:11" ht="47.25" customHeight="1" x14ac:dyDescent="0.25">
      <c r="A6" s="61"/>
      <c r="B6" s="62"/>
      <c r="C6" s="20" t="s">
        <v>131</v>
      </c>
      <c r="D6" s="47" t="s">
        <v>35</v>
      </c>
      <c r="E6" s="44">
        <v>1</v>
      </c>
      <c r="F6" s="45">
        <v>1</v>
      </c>
      <c r="G6" s="44">
        <v>0</v>
      </c>
      <c r="H6" s="44">
        <v>0</v>
      </c>
      <c r="I6" s="48">
        <f>1/20</f>
        <v>0.05</v>
      </c>
      <c r="J6" s="44">
        <v>0</v>
      </c>
      <c r="K6" s="44">
        <v>0</v>
      </c>
    </row>
    <row r="7" spans="1:11" ht="53.25" customHeight="1" x14ac:dyDescent="0.25">
      <c r="A7" s="61"/>
      <c r="B7" s="62"/>
      <c r="C7" s="20" t="s">
        <v>132</v>
      </c>
      <c r="D7" s="47" t="s">
        <v>134</v>
      </c>
      <c r="E7" s="44">
        <v>1</v>
      </c>
      <c r="F7" s="45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36</v>
      </c>
    </row>
    <row r="8" spans="1:11" ht="60" customHeight="1" x14ac:dyDescent="0.25">
      <c r="A8" s="47"/>
      <c r="B8" s="47"/>
      <c r="C8" s="20" t="s">
        <v>133</v>
      </c>
      <c r="D8" s="47" t="s">
        <v>39</v>
      </c>
      <c r="E8" s="44" t="s">
        <v>38</v>
      </c>
      <c r="F8" s="45" t="s">
        <v>41</v>
      </c>
      <c r="G8" s="49" t="s">
        <v>37</v>
      </c>
      <c r="H8" s="44" t="s">
        <v>40</v>
      </c>
      <c r="I8" s="49" t="s">
        <v>37</v>
      </c>
      <c r="J8" s="44" t="s">
        <v>41</v>
      </c>
      <c r="K8" s="44" t="s">
        <v>41</v>
      </c>
    </row>
    <row r="10" spans="1:11" x14ac:dyDescent="0.25">
      <c r="D10"/>
    </row>
  </sheetData>
  <mergeCells count="3">
    <mergeCell ref="A4:A7"/>
    <mergeCell ref="B4:B7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 Extrinsic</vt:lpstr>
      <vt:lpstr>IQ_Relevancy</vt:lpstr>
      <vt:lpstr>IQ_completeness</vt:lpstr>
      <vt:lpstr>IQ_accuracy</vt:lpstr>
      <vt:lpstr>IQUndestandability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2021-10-28T17:28:17Z</dcterms:created>
  <dcterms:modified xsi:type="dcterms:W3CDTF">2022-12-26T16:53:55Z</dcterms:modified>
</cp:coreProperties>
</file>