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kumavath\Documents\Topmentor\assignment 3\"/>
    </mc:Choice>
  </mc:AlternateContent>
  <xr:revisionPtr revIDLastSave="0" documentId="13_ncr:1_{F8C94663-9546-4BD0-8456-DF3D63DA95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48" i="1"/>
  <c r="H47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<sst xmlns="http://schemas.openxmlformats.org/spreadsheetml/2006/main" count="829" uniqueCount="77">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</sst>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14" fontId="5" fillId="0" borderId="10" xfId="2" applyNumberFormat="1" applyFont="1" applyBorder="1" applyAlignment="1">
      <alignment horizontal="left"/>
    </xf>
    <xf numFmtId="0" fontId="0" fillId="0" borderId="10" xfId="2" applyFont="1" applyBorder="1"/>
    <xf numFmtId="0" fontId="5" fillId="0" borderId="10" xfId="2" applyFont="1" applyBorder="1"/>
    <xf numFmtId="44" fontId="0" fillId="0" borderId="10" xfId="1" applyFont="1" applyBorder="1"/>
    <xf numFmtId="0" fontId="0" fillId="0" borderId="1" xfId="0" applyNumberFormat="1" applyBorder="1"/>
    <xf numFmtId="0" fontId="0" fillId="0" borderId="0" xfId="0" applyNumberFormat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CE"/>
        <charset val="238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0FA22-7C07-48B4-9B40-D13376E2BAD0}" name="Table1" displayName="Table1" ref="A1:G25" totalsRowShown="0" headerRowDxfId="19" headerRowBorderDxfId="18" tableBorderDxfId="17" totalsRowBorderDxfId="16">
  <autoFilter ref="A1:G25" xr:uid="{2650FA22-7C07-48B4-9B40-D13376E2BAD0}">
    <filterColumn colId="6">
      <filters>
        <filter val="Baltimore"/>
        <filter val="NY"/>
        <filter val="Philadelphia"/>
      </filters>
    </filterColumn>
  </autoFilter>
  <tableColumns count="7">
    <tableColumn id="1" xr3:uid="{C7043261-E735-45A3-ACB3-7CF7420A9A94}" name="Order no." dataDxfId="15"/>
    <tableColumn id="2" xr3:uid="{071C9340-E8E7-44D3-A9E2-D17B79FCA5E4}" name="Date" dataDxfId="14"/>
    <tableColumn id="3" xr3:uid="{4D2BC13D-9563-4F71-A557-519072FF611A}" name="Driver's name" dataDxfId="13"/>
    <tableColumn id="4" xr3:uid="{A0827939-EE8E-4914-A70E-3AB422761CAC}" name="Item" dataDxfId="12"/>
    <tableColumn id="5" xr3:uid="{2F887A9E-A66B-4B05-9F96-A78F69EB2818}" name="Number of items" dataDxfId="11"/>
    <tableColumn id="6" xr3:uid="{885D3C80-AC46-417E-8171-903B944E1487}" name="Transport" dataDxfId="10"/>
    <tableColumn id="7" xr3:uid="{BC6064B1-47BD-4264-B3B1-AB17D21C1251}" name="Destination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86F96-4B9B-42AC-9842-FA3BC326D61D}" name="Table2" displayName="Table2" ref="A14:E241" totalsRowShown="0" headerRowDxfId="8" headerRowBorderDxfId="7" tableBorderDxfId="6" totalsRowBorderDxfId="5">
  <autoFilter ref="A14:E241" xr:uid="{F1C86F96-4B9B-42AC-9842-FA3BC326D61D}"/>
  <tableColumns count="5">
    <tableColumn id="1" xr3:uid="{CB498D6C-F8DB-46AB-B809-711F53FC8949}" name="Summary May 2013" dataDxfId="4" dataCellStyle="normální_List2"/>
    <tableColumn id="2" xr3:uid="{34482DF3-6EFE-42D3-8D9D-5B40CC1D28D3}" name="Column1" dataDxfId="3" dataCellStyle="normální_List2"/>
    <tableColumn id="3" xr3:uid="{C4451A80-849C-4E2E-BB1D-09B13BC7700B}" name="Column2" dataDxfId="2" dataCellStyle="normální_List2"/>
    <tableColumn id="4" xr3:uid="{A5E50B5F-3159-40A5-B915-2B6E406EBE72}" name="Column3" dataDxfId="1" dataCellStyle="normální_List2"/>
    <tableColumn id="5" xr3:uid="{DC50BB8F-E265-4183-BF3C-D8A1EFCEC96B}" name="Column4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B37" workbookViewId="0">
      <selection activeCell="E55" sqref="E55"/>
    </sheetView>
  </sheetViews>
  <sheetFormatPr defaultRowHeight="14.4" x14ac:dyDescent="0.3"/>
  <cols>
    <col min="1" max="1" width="13.21875" bestFit="1" customWidth="1"/>
    <col min="2" max="2" width="11.6640625" style="17" customWidth="1"/>
    <col min="3" max="3" width="17.44140625" customWidth="1"/>
    <col min="4" max="4" width="17.5546875" customWidth="1"/>
    <col min="5" max="5" width="36.21875" customWidth="1"/>
    <col min="6" max="6" width="11" customWidth="1"/>
    <col min="7" max="7" width="13.33203125" customWidth="1"/>
  </cols>
  <sheetData>
    <row r="1" spans="1:11" x14ac:dyDescent="0.3">
      <c r="A1" s="22" t="s">
        <v>25</v>
      </c>
      <c r="B1" s="23" t="s">
        <v>1</v>
      </c>
      <c r="C1" s="24" t="s">
        <v>6</v>
      </c>
      <c r="D1" s="24" t="s">
        <v>7</v>
      </c>
      <c r="E1" s="24" t="s">
        <v>11</v>
      </c>
      <c r="F1" s="24" t="s">
        <v>42</v>
      </c>
      <c r="G1" s="25" t="s">
        <v>12</v>
      </c>
    </row>
    <row r="2" spans="1:11" hidden="1" x14ac:dyDescent="0.3">
      <c r="A2" s="20">
        <v>100001</v>
      </c>
      <c r="B2" s="16">
        <v>41306</v>
      </c>
      <c r="C2" s="1" t="s">
        <v>13</v>
      </c>
      <c r="D2" s="1" t="s">
        <v>8</v>
      </c>
      <c r="E2" s="18">
        <v>25</v>
      </c>
      <c r="F2" s="1" t="s">
        <v>2</v>
      </c>
      <c r="G2" s="21" t="s">
        <v>18</v>
      </c>
    </row>
    <row r="3" spans="1:11" x14ac:dyDescent="0.3">
      <c r="A3" s="20">
        <v>100002</v>
      </c>
      <c r="B3" s="16">
        <v>41306</v>
      </c>
      <c r="C3" s="1" t="s">
        <v>14</v>
      </c>
      <c r="D3" s="1" t="s">
        <v>9</v>
      </c>
      <c r="E3" s="18">
        <v>30</v>
      </c>
      <c r="F3" s="1" t="s">
        <v>3</v>
      </c>
      <c r="G3" s="21" t="s">
        <v>19</v>
      </c>
    </row>
    <row r="4" spans="1:11" x14ac:dyDescent="0.3">
      <c r="A4" s="20">
        <v>100003</v>
      </c>
      <c r="B4" s="16">
        <v>41307</v>
      </c>
      <c r="C4" s="1" t="s">
        <v>15</v>
      </c>
      <c r="D4" s="1" t="s">
        <v>9</v>
      </c>
      <c r="E4" s="18">
        <v>15</v>
      </c>
      <c r="F4" s="1" t="s">
        <v>3</v>
      </c>
      <c r="G4" s="21" t="s">
        <v>20</v>
      </c>
    </row>
    <row r="5" spans="1:11" x14ac:dyDescent="0.3">
      <c r="A5" s="20">
        <v>100004</v>
      </c>
      <c r="B5" s="16">
        <v>41308</v>
      </c>
      <c r="C5" s="1" t="s">
        <v>14</v>
      </c>
      <c r="D5" s="1" t="s">
        <v>8</v>
      </c>
      <c r="E5" s="18">
        <v>32</v>
      </c>
      <c r="F5" s="1" t="s">
        <v>2</v>
      </c>
      <c r="G5" s="21" t="s">
        <v>19</v>
      </c>
    </row>
    <row r="6" spans="1:11" hidden="1" x14ac:dyDescent="0.3">
      <c r="A6" s="20">
        <v>100005</v>
      </c>
      <c r="B6" s="16">
        <v>41308</v>
      </c>
      <c r="C6" s="1" t="s">
        <v>16</v>
      </c>
      <c r="D6" s="1" t="s">
        <v>10</v>
      </c>
      <c r="E6" s="18">
        <v>25</v>
      </c>
      <c r="F6" s="1" t="s">
        <v>3</v>
      </c>
      <c r="G6" s="21" t="s">
        <v>18</v>
      </c>
    </row>
    <row r="7" spans="1:11" x14ac:dyDescent="0.3">
      <c r="A7" s="20">
        <v>100006</v>
      </c>
      <c r="B7" s="16">
        <v>41308</v>
      </c>
      <c r="C7" s="1" t="s">
        <v>15</v>
      </c>
      <c r="D7" s="1" t="s">
        <v>9</v>
      </c>
      <c r="E7" s="18">
        <v>18</v>
      </c>
      <c r="F7" s="1" t="s">
        <v>4</v>
      </c>
      <c r="G7" s="21" t="s">
        <v>21</v>
      </c>
    </row>
    <row r="8" spans="1:11" x14ac:dyDescent="0.3">
      <c r="A8" s="20">
        <v>100007</v>
      </c>
      <c r="B8" s="16">
        <v>41308</v>
      </c>
      <c r="C8" s="1" t="s">
        <v>13</v>
      </c>
      <c r="D8" s="1" t="s">
        <v>10</v>
      </c>
      <c r="E8" s="18">
        <v>15</v>
      </c>
      <c r="F8" s="1" t="s">
        <v>5</v>
      </c>
      <c r="G8" s="21" t="s">
        <v>20</v>
      </c>
    </row>
    <row r="9" spans="1:11" x14ac:dyDescent="0.3">
      <c r="A9" s="20">
        <v>100008</v>
      </c>
      <c r="B9" s="16">
        <v>41309</v>
      </c>
      <c r="C9" s="1" t="s">
        <v>15</v>
      </c>
      <c r="D9" s="1" t="s">
        <v>10</v>
      </c>
      <c r="E9" s="18">
        <v>25</v>
      </c>
      <c r="F9" s="1" t="s">
        <v>3</v>
      </c>
      <c r="G9" s="21" t="s">
        <v>21</v>
      </c>
    </row>
    <row r="10" spans="1:11" hidden="1" x14ac:dyDescent="0.3">
      <c r="A10" s="20">
        <v>100009</v>
      </c>
      <c r="B10" s="16">
        <v>41309</v>
      </c>
      <c r="C10" s="1" t="s">
        <v>14</v>
      </c>
      <c r="D10" s="1" t="s">
        <v>8</v>
      </c>
      <c r="E10" s="18">
        <v>30</v>
      </c>
      <c r="F10" s="1" t="s">
        <v>4</v>
      </c>
      <c r="G10" s="21" t="s">
        <v>22</v>
      </c>
    </row>
    <row r="11" spans="1:11" x14ac:dyDescent="0.3">
      <c r="A11" s="20">
        <v>100010</v>
      </c>
      <c r="B11" s="16">
        <v>41309</v>
      </c>
      <c r="C11" s="1" t="s">
        <v>16</v>
      </c>
      <c r="D11" s="1" t="s">
        <v>10</v>
      </c>
      <c r="E11" s="18">
        <v>15</v>
      </c>
      <c r="F11" s="1" t="s">
        <v>5</v>
      </c>
      <c r="G11" s="21" t="s">
        <v>19</v>
      </c>
    </row>
    <row r="12" spans="1:11" x14ac:dyDescent="0.3">
      <c r="A12" s="20">
        <v>100011</v>
      </c>
      <c r="B12" s="16">
        <v>41309</v>
      </c>
      <c r="C12" s="1" t="s">
        <v>0</v>
      </c>
      <c r="D12" s="1" t="s">
        <v>17</v>
      </c>
      <c r="E12" s="18">
        <v>25</v>
      </c>
      <c r="F12" s="1" t="s">
        <v>3</v>
      </c>
      <c r="G12" s="21" t="s">
        <v>20</v>
      </c>
    </row>
    <row r="13" spans="1:11" x14ac:dyDescent="0.3">
      <c r="A13" s="20">
        <v>100012</v>
      </c>
      <c r="B13" s="16">
        <v>41309</v>
      </c>
      <c r="C13" s="1" t="s">
        <v>13</v>
      </c>
      <c r="D13" s="1" t="s">
        <v>9</v>
      </c>
      <c r="E13" s="18">
        <v>14</v>
      </c>
      <c r="F13" s="1" t="s">
        <v>2</v>
      </c>
      <c r="G13" s="21" t="s">
        <v>19</v>
      </c>
    </row>
    <row r="14" spans="1:11" x14ac:dyDescent="0.3">
      <c r="A14" s="20">
        <v>100013</v>
      </c>
      <c r="B14" s="16">
        <v>41310</v>
      </c>
      <c r="C14" s="1" t="s">
        <v>13</v>
      </c>
      <c r="D14" s="1" t="s">
        <v>9</v>
      </c>
      <c r="E14" s="18">
        <v>25</v>
      </c>
      <c r="F14" s="3" t="s">
        <v>41</v>
      </c>
      <c r="G14" s="21" t="s">
        <v>21</v>
      </c>
      <c r="K14" s="1"/>
    </row>
    <row r="15" spans="1:11" x14ac:dyDescent="0.3">
      <c r="A15" s="20">
        <v>100014</v>
      </c>
      <c r="B15" s="16">
        <v>41310</v>
      </c>
      <c r="C15" s="1" t="s">
        <v>15</v>
      </c>
      <c r="D15" s="1" t="s">
        <v>8</v>
      </c>
      <c r="E15" s="18">
        <v>30</v>
      </c>
      <c r="F15" s="1" t="s">
        <v>2</v>
      </c>
      <c r="G15" s="21" t="s">
        <v>20</v>
      </c>
      <c r="K15" s="1"/>
    </row>
    <row r="16" spans="1:11" hidden="1" x14ac:dyDescent="0.3">
      <c r="A16" s="20">
        <v>100015</v>
      </c>
      <c r="B16" s="16">
        <v>41310</v>
      </c>
      <c r="C16" s="1" t="s">
        <v>16</v>
      </c>
      <c r="D16" s="1" t="s">
        <v>17</v>
      </c>
      <c r="E16" s="18">
        <v>15</v>
      </c>
      <c r="F16" s="1" t="s">
        <v>3</v>
      </c>
      <c r="G16" s="21" t="s">
        <v>18</v>
      </c>
      <c r="K16" s="1"/>
    </row>
    <row r="17" spans="1:8" hidden="1" x14ac:dyDescent="0.3">
      <c r="A17" s="20">
        <v>100016</v>
      </c>
      <c r="B17" s="16">
        <v>41310</v>
      </c>
      <c r="C17" s="1" t="s">
        <v>14</v>
      </c>
      <c r="D17" s="1" t="s">
        <v>8</v>
      </c>
      <c r="E17" s="18">
        <v>15</v>
      </c>
      <c r="F17" s="1" t="s">
        <v>4</v>
      </c>
      <c r="G17" s="21" t="s">
        <v>22</v>
      </c>
    </row>
    <row r="18" spans="1:8" x14ac:dyDescent="0.3">
      <c r="A18" s="20">
        <v>100017</v>
      </c>
      <c r="B18" s="16">
        <v>41311</v>
      </c>
      <c r="C18" s="1" t="s">
        <v>13</v>
      </c>
      <c r="D18" s="1" t="s">
        <v>17</v>
      </c>
      <c r="E18" s="18">
        <v>25</v>
      </c>
      <c r="F18" s="1" t="s">
        <v>4</v>
      </c>
      <c r="G18" s="21" t="s">
        <v>19</v>
      </c>
    </row>
    <row r="19" spans="1:8" x14ac:dyDescent="0.3">
      <c r="A19" s="20">
        <v>100018</v>
      </c>
      <c r="B19" s="16">
        <v>41312</v>
      </c>
      <c r="C19" s="1" t="s">
        <v>13</v>
      </c>
      <c r="D19" s="1" t="s">
        <v>8</v>
      </c>
      <c r="E19" s="18">
        <v>30</v>
      </c>
      <c r="F19" s="1" t="s">
        <v>2</v>
      </c>
      <c r="G19" s="21" t="s">
        <v>20</v>
      </c>
    </row>
    <row r="20" spans="1:8" x14ac:dyDescent="0.3">
      <c r="A20" s="20">
        <v>100019</v>
      </c>
      <c r="B20" s="16">
        <v>41313</v>
      </c>
      <c r="C20" s="1" t="s">
        <v>16</v>
      </c>
      <c r="D20" s="1" t="s">
        <v>9</v>
      </c>
      <c r="E20" s="18">
        <v>13</v>
      </c>
      <c r="F20" s="1" t="s">
        <v>3</v>
      </c>
      <c r="G20" s="21" t="s">
        <v>21</v>
      </c>
    </row>
    <row r="21" spans="1:8" x14ac:dyDescent="0.3">
      <c r="A21" s="20">
        <v>100020</v>
      </c>
      <c r="B21" s="16">
        <v>41313</v>
      </c>
      <c r="C21" s="1" t="s">
        <v>14</v>
      </c>
      <c r="D21" s="1" t="s">
        <v>10</v>
      </c>
      <c r="E21" s="18">
        <v>25</v>
      </c>
      <c r="F21" s="1" t="s">
        <v>5</v>
      </c>
      <c r="G21" s="21" t="s">
        <v>20</v>
      </c>
    </row>
    <row r="22" spans="1:8" hidden="1" x14ac:dyDescent="0.3">
      <c r="A22" s="20">
        <v>100021</v>
      </c>
      <c r="B22" s="16">
        <v>41313</v>
      </c>
      <c r="C22" s="1" t="s">
        <v>15</v>
      </c>
      <c r="D22" s="1" t="s">
        <v>17</v>
      </c>
      <c r="E22" s="18">
        <v>30</v>
      </c>
      <c r="F22" s="1" t="s">
        <v>4</v>
      </c>
      <c r="G22" s="21" t="s">
        <v>22</v>
      </c>
    </row>
    <row r="23" spans="1:8" x14ac:dyDescent="0.3">
      <c r="A23" s="20">
        <v>100022</v>
      </c>
      <c r="B23" s="16">
        <v>41313</v>
      </c>
      <c r="C23" s="1" t="s">
        <v>14</v>
      </c>
      <c r="D23" s="1" t="s">
        <v>9</v>
      </c>
      <c r="E23" s="18">
        <v>15</v>
      </c>
      <c r="F23" s="1" t="s">
        <v>41</v>
      </c>
      <c r="G23" s="21" t="s">
        <v>19</v>
      </c>
    </row>
    <row r="24" spans="1:8" hidden="1" x14ac:dyDescent="0.3">
      <c r="A24" s="20">
        <v>100023</v>
      </c>
      <c r="B24" s="16">
        <v>41313</v>
      </c>
      <c r="C24" s="1" t="s">
        <v>13</v>
      </c>
      <c r="D24" s="1" t="s">
        <v>17</v>
      </c>
      <c r="E24" s="18">
        <v>25</v>
      </c>
      <c r="F24" s="1" t="s">
        <v>2</v>
      </c>
      <c r="G24" s="21" t="s">
        <v>18</v>
      </c>
    </row>
    <row r="25" spans="1:8" x14ac:dyDescent="0.3">
      <c r="A25" s="26">
        <v>100024</v>
      </c>
      <c r="B25" s="27">
        <v>41314</v>
      </c>
      <c r="C25" s="28" t="s">
        <v>16</v>
      </c>
      <c r="D25" s="28" t="s">
        <v>9</v>
      </c>
      <c r="E25" s="29">
        <v>34</v>
      </c>
      <c r="F25" s="28" t="s">
        <v>3</v>
      </c>
      <c r="G25" s="30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COUNTIFS(G1:G25,"boston")</f>
        <v>4</v>
      </c>
    </row>
    <row r="30" spans="1:8" ht="15.6" x14ac:dyDescent="0.3">
      <c r="E30" s="14" t="s">
        <v>32</v>
      </c>
      <c r="H30">
        <f>COUNTIFS(D2:D25,"microwave")</f>
        <v>5</v>
      </c>
    </row>
    <row r="31" spans="1:8" ht="15.6" x14ac:dyDescent="0.3">
      <c r="E31" s="14" t="s">
        <v>33</v>
      </c>
      <c r="H31">
        <f>COUNTIFS(F2:F25,"truck 3")</f>
        <v>8</v>
      </c>
    </row>
    <row r="32" spans="1:8" ht="15.6" x14ac:dyDescent="0.3">
      <c r="E32" s="14" t="s">
        <v>34</v>
      </c>
      <c r="H32">
        <f>COUNTIFS(C2:C25,"peter white")</f>
        <v>6</v>
      </c>
    </row>
    <row r="33" spans="5:8" ht="15.6" x14ac:dyDescent="0.3">
      <c r="E33" s="14" t="s">
        <v>26</v>
      </c>
      <c r="H33">
        <f>COUNTIFS(E2:E25,"&lt; 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SUMIFS(E2:E25,D2:D25,"refrigerator")</f>
        <v>105</v>
      </c>
    </row>
    <row r="37" spans="5:8" ht="15.6" x14ac:dyDescent="0.3">
      <c r="E37" s="14" t="s">
        <v>24</v>
      </c>
      <c r="H37">
        <f>SUMIFS(E2:E25,D2:D25,"washing machine")</f>
        <v>164</v>
      </c>
    </row>
    <row r="38" spans="5:8" ht="15.6" x14ac:dyDescent="0.3">
      <c r="E38" s="14" t="s">
        <v>30</v>
      </c>
      <c r="H38">
        <f>SUMIFS(E2:E25,F2:F25,"truck 4")</f>
        <v>156</v>
      </c>
    </row>
    <row r="39" spans="5:8" ht="15.6" x14ac:dyDescent="0.3">
      <c r="E39" s="14" t="s">
        <v>40</v>
      </c>
      <c r="H39">
        <f>SUM(E2:E25)-SUMIFS(E2:E25,F2:F25,"airplane")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COUNTIFS(G2:G25,"boston",D2:D25,"microwave")</f>
        <v>2</v>
      </c>
    </row>
    <row r="43" spans="5:8" ht="15.6" x14ac:dyDescent="0.3">
      <c r="E43" s="14" t="s">
        <v>36</v>
      </c>
      <c r="H43">
        <f>COUNTIFS(C2:C25,"peter white",Table1[Transport],"truck 1")</f>
        <v>2</v>
      </c>
    </row>
    <row r="44" spans="5:8" ht="15.6" x14ac:dyDescent="0.3">
      <c r="E44" s="14" t="s">
        <v>37</v>
      </c>
      <c r="H44">
        <f>COUNTIFS(Table1[Destination],"boston",Table1[Date],"&gt;3-2-2013")</f>
        <v>2</v>
      </c>
    </row>
    <row r="45" spans="5:8" ht="15.6" x14ac:dyDescent="0.3">
      <c r="E45" s="14" t="s">
        <v>38</v>
      </c>
      <c r="H45" s="36">
        <v>15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SUMIFS(Table1[Number of items],Table1[Item],"microwave",Table1[Destination],"ny")</f>
        <v>25</v>
      </c>
    </row>
    <row r="48" spans="5:8" ht="15.6" x14ac:dyDescent="0.3">
      <c r="E48" s="14" t="s">
        <v>29</v>
      </c>
      <c r="H48">
        <f>SUMIFS(Table1[Number of items],Table1[Transport],"truck 1",Table1[Destination],"pittsburgh")</f>
        <v>75</v>
      </c>
    </row>
    <row r="49" spans="5:8" ht="15.6" x14ac:dyDescent="0.3">
      <c r="E49" s="14" t="s">
        <v>39</v>
      </c>
      <c r="H49">
        <f>SUMIFS($E$2:$E$25,$B$2:$B$25,"&gt;=3-2-2013",$B$2:$B$25,"&lt;=6-2-2013")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v>386</v>
      </c>
    </row>
  </sheetData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9" sqref="F9:F11"/>
    </sheetView>
  </sheetViews>
  <sheetFormatPr defaultRowHeight="14.4" x14ac:dyDescent="0.3"/>
  <cols>
    <col min="1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COUNTIFS($B$16:$B$241,A2)</f>
        <v>71</v>
      </c>
      <c r="C2" s="1">
        <f>SUMIFS($E$16:$E$241,$B$16:$B$241,A2)</f>
        <v>717</v>
      </c>
      <c r="D2" s="1">
        <f>COUNTIFS($B$16:$B$239,A2,$D$16:$D$239,"cash")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3">
      <c r="A3" s="6" t="s">
        <v>43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COUNTIFS($B$16:$B$239,A3,$D$16:$D$239,"cash")</f>
        <v>30</v>
      </c>
      <c r="E3" s="1">
        <f t="shared" ref="E3:E5" si="3">COUNTIFS($B$16:$B$241,A3,$D$16:$D$241,"credit card")</f>
        <v>15</v>
      </c>
      <c r="F3" s="1">
        <f t="shared" ref="F3:F5" si="4">SUMIFS($E$16:$E$241,$B$16:$B$241,A3,$D$16:$D$241,"cash")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COUNTIFS($C$16:$C$241,A9)</f>
        <v>25</v>
      </c>
      <c r="C9" s="1">
        <f>SUMIFS($E$16:$E$241,$C$16:$C$241,A9)</f>
        <v>688</v>
      </c>
      <c r="D9" s="1">
        <f>COUNTIFS($B$16:$B$241,"shaving",$C$16:$C$241,A9)</f>
        <v>7</v>
      </c>
      <c r="E9" s="1">
        <f>COUNTIFS($B$16:$B$241,"kids",$C$16:$C$241,A9)</f>
        <v>1</v>
      </c>
      <c r="F9" s="35">
        <f>SUMIFS($E$16:$E$241,$B$16:$B$241,"shaving",$C$16:$C$241,A9,$A$16:$A$241,"&gt;=10-5-2013",$A$16:$A$241,"&lt;=20-5-2013")</f>
        <v>31</v>
      </c>
    </row>
    <row r="10" spans="1:6" x14ac:dyDescent="0.3">
      <c r="A10" s="6" t="s">
        <v>50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COUNTIFS($B$16:$B$241,"shaving",$C$16:$C$241,A10)</f>
        <v>8</v>
      </c>
      <c r="E10" s="1">
        <f t="shared" ref="E10:E11" si="8">COUNTIFS($B$16:$B$241,"kids",$C$16:$C$241,A10)</f>
        <v>1</v>
      </c>
      <c r="F10" s="35">
        <f t="shared" ref="F10:F11" si="9">SUMIFS($E$16:$E$241,$B$16:$B$241,"shaving",$C$16:$C$241,A10,$A$16:$A$241,"&gt;=10-5-2013",$A$16:$A$241,"&lt;=20-5-2013")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35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19" t="s">
        <v>61</v>
      </c>
      <c r="B14" s="19" t="s">
        <v>73</v>
      </c>
      <c r="C14" s="19" t="s">
        <v>74</v>
      </c>
      <c r="D14" s="19" t="s">
        <v>75</v>
      </c>
      <c r="E14" s="19" t="s">
        <v>76</v>
      </c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31">
        <v>41425</v>
      </c>
      <c r="B241" s="32" t="s">
        <v>43</v>
      </c>
      <c r="C241" s="33" t="s">
        <v>53</v>
      </c>
      <c r="D241" s="33" t="s">
        <v>60</v>
      </c>
      <c r="E241" s="34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shyam kumavath</cp:lastModifiedBy>
  <dcterms:created xsi:type="dcterms:W3CDTF">2013-06-05T17:23:06Z</dcterms:created>
  <dcterms:modified xsi:type="dcterms:W3CDTF">2024-06-28T15:19:53Z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