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itHubCloneFiles\Asset-Management-ERP-MBA\Feasibility Study\"/>
    </mc:Choice>
  </mc:AlternateContent>
  <bookViews>
    <workbookView xWindow="0" yWindow="0" windowWidth="16380" windowHeight="8190" tabRatio="500" firstSheet="1" activeTab="4"/>
  </bookViews>
  <sheets>
    <sheet name="Costing of 250ml-20L (2)" sheetId="1" r:id="rId1"/>
    <sheet name="Costing of 250ml-20L (2)_2" sheetId="2" r:id="rId2"/>
    <sheet name="FixedCost" sheetId="3" r:id="rId3"/>
    <sheet name="VC" sheetId="4" r:id="rId4"/>
    <sheet name="Sheet2" sheetId="5" r:id="rId5"/>
    <sheet name="Sheet3" sheetId="6" r:id="rId6"/>
  </sheets>
  <definedNames>
    <definedName name="_xlnm.Print_Area" localSheetId="0">'Costing of 250ml-20L (2)'!$A$1:$J$23</definedName>
    <definedName name="_xlnm.Print_Area" localSheetId="1">'Costing of 250ml-20L (2)_2'!$A$1:$J$23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5" i="5" l="1"/>
  <c r="H16" i="5"/>
  <c r="H17" i="5"/>
  <c r="H18" i="5"/>
  <c r="H19" i="5"/>
  <c r="H20" i="5"/>
  <c r="H14" i="5"/>
  <c r="F15" i="5"/>
  <c r="F16" i="5"/>
  <c r="F17" i="5"/>
  <c r="F18" i="5"/>
  <c r="F19" i="5"/>
  <c r="F20" i="5"/>
  <c r="E26" i="3"/>
  <c r="M13" i="3"/>
  <c r="L13" i="3"/>
  <c r="F14" i="5"/>
  <c r="E15" i="5"/>
  <c r="E16" i="5"/>
  <c r="E17" i="5"/>
  <c r="E18" i="5"/>
  <c r="E19" i="5"/>
  <c r="E20" i="5"/>
  <c r="E14" i="5"/>
  <c r="K13" i="3"/>
  <c r="J13" i="3"/>
  <c r="I13" i="3"/>
  <c r="H13" i="3"/>
  <c r="G13" i="3"/>
  <c r="F13" i="3"/>
  <c r="F14" i="3" s="1"/>
  <c r="E13" i="3"/>
  <c r="E14" i="3" s="1"/>
  <c r="H14" i="3"/>
  <c r="C18" i="2"/>
  <c r="D18" i="2"/>
  <c r="E18" i="2"/>
  <c r="F18" i="2"/>
  <c r="G18" i="2"/>
  <c r="H18" i="2"/>
  <c r="I18" i="2"/>
  <c r="F19" i="2"/>
  <c r="F20" i="2" s="1"/>
  <c r="H19" i="2"/>
  <c r="H20" i="2" s="1"/>
  <c r="I19" i="2"/>
  <c r="I20" i="2"/>
  <c r="M19" i="4"/>
  <c r="L19" i="4"/>
  <c r="K19" i="4"/>
  <c r="K20" i="4" s="1"/>
  <c r="G19" i="4"/>
  <c r="I19" i="1"/>
  <c r="I18" i="1"/>
  <c r="I20" i="1" s="1"/>
  <c r="H18" i="1"/>
  <c r="H19" i="1" s="1"/>
  <c r="G18" i="1"/>
  <c r="G19" i="1" s="1"/>
  <c r="F18" i="1"/>
  <c r="F19" i="1" s="1"/>
  <c r="E18" i="1"/>
  <c r="E19" i="1" s="1"/>
  <c r="D18" i="1"/>
  <c r="D19" i="1" s="1"/>
  <c r="C18" i="1"/>
  <c r="C19" i="1" s="1"/>
  <c r="C20" i="1" s="1"/>
  <c r="H21" i="2" l="1"/>
  <c r="H22" i="2" s="1"/>
  <c r="F21" i="2"/>
  <c r="F22" i="2"/>
  <c r="I21" i="2"/>
  <c r="I22" i="2" s="1"/>
  <c r="G19" i="2"/>
  <c r="G20" i="2" s="1"/>
  <c r="D19" i="2"/>
  <c r="D20" i="2" s="1"/>
  <c r="C19" i="2"/>
  <c r="C20" i="2" s="1"/>
  <c r="I14" i="3"/>
  <c r="E19" i="2"/>
  <c r="E20" i="2" s="1"/>
  <c r="J14" i="3"/>
  <c r="L20" i="4"/>
  <c r="L21" i="4" s="1"/>
  <c r="L22" i="4" s="1"/>
  <c r="M20" i="4"/>
  <c r="J19" i="4"/>
  <c r="G20" i="4"/>
  <c r="H19" i="4"/>
  <c r="I19" i="4"/>
  <c r="K21" i="4"/>
  <c r="K22" i="4" s="1"/>
  <c r="K14" i="3"/>
  <c r="G14" i="3"/>
  <c r="G23" i="2"/>
  <c r="I21" i="1"/>
  <c r="I23" i="1" s="1"/>
  <c r="I22" i="1"/>
  <c r="C21" i="1"/>
  <c r="D20" i="1"/>
  <c r="E20" i="1"/>
  <c r="F20" i="1"/>
  <c r="G20" i="1"/>
  <c r="H20" i="1"/>
  <c r="H23" i="2"/>
  <c r="C21" i="2" l="1"/>
  <c r="C22" i="2"/>
  <c r="D21" i="2"/>
  <c r="D22" i="2" s="1"/>
  <c r="G21" i="2"/>
  <c r="G22" i="2"/>
  <c r="E21" i="2"/>
  <c r="E22" i="2" s="1"/>
  <c r="J20" i="4"/>
  <c r="J21" i="4" s="1"/>
  <c r="J22" i="4" s="1"/>
  <c r="M21" i="4"/>
  <c r="M22" i="4" s="1"/>
  <c r="H20" i="4"/>
  <c r="H21" i="4"/>
  <c r="G21" i="4"/>
  <c r="G22" i="4" s="1"/>
  <c r="I20" i="4"/>
  <c r="F23" i="2"/>
  <c r="D23" i="1"/>
  <c r="D21" i="1"/>
  <c r="D22" i="1"/>
  <c r="I23" i="2"/>
  <c r="G21" i="1"/>
  <c r="G22" i="1"/>
  <c r="G23" i="1"/>
  <c r="C22" i="1"/>
  <c r="C23" i="1" s="1"/>
  <c r="F23" i="1"/>
  <c r="F21" i="1"/>
  <c r="F22" i="1"/>
  <c r="E21" i="1"/>
  <c r="E23" i="1" s="1"/>
  <c r="E22" i="1"/>
  <c r="H21" i="1"/>
  <c r="H22" i="1"/>
  <c r="H23" i="1"/>
  <c r="E23" i="2"/>
  <c r="D23" i="2"/>
  <c r="H22" i="4" l="1"/>
  <c r="I21" i="4"/>
  <c r="I22" i="4" s="1"/>
  <c r="C23" i="2"/>
</calcChain>
</file>

<file path=xl/sharedStrings.xml><?xml version="1.0" encoding="utf-8"?>
<sst xmlns="http://schemas.openxmlformats.org/spreadsheetml/2006/main" count="183" uniqueCount="61">
  <si>
    <t>Estimated Costing of 250ml, 0.5Liter, 1.0Liter, 1.5Liter, 2.0Liter, 5.0Liter Bottled &amp; 20 Liter Jar Water</t>
  </si>
  <si>
    <t>SL No.</t>
  </si>
  <si>
    <t>Cost Items</t>
  </si>
  <si>
    <t>0.250 L (Tk.)</t>
  </si>
  <si>
    <t>0.5 L (Tk.)</t>
  </si>
  <si>
    <t>1.0 L (Tk.)</t>
  </si>
  <si>
    <t>1.5 L (Tk.)</t>
  </si>
  <si>
    <t>2.0 L (Tk.)</t>
  </si>
  <si>
    <t>5.0 L (Tk.)</t>
  </si>
  <si>
    <t>20.0 L (Tk.)</t>
  </si>
  <si>
    <t>Remarks</t>
  </si>
  <si>
    <t>Bottle (PET)</t>
  </si>
  <si>
    <t>PET Price 162.999 Tk/kg Weight- 0.25L = 15.20gm, 0.5L =18.60gm, 1.0L= 27.50gm, 1.5L = 34.70gm, 2.0L=46.20gm, 5.0L= 110.50gm</t>
  </si>
  <si>
    <t>Cap (HDPE &amp; LLDPE)</t>
  </si>
  <si>
    <t>HDPE, LDPE, LLDPE Price 180.21 Tk/kg                                             Cap 5L Weight- 5.7gm, Cap 20L Jar Weight- 7.6gm.</t>
  </si>
  <si>
    <t>Hanger (HDPE &amp; LLDPE)</t>
  </si>
  <si>
    <t>HDPE, LDPE, LLDPE Price 180.21 Tk/kg                                              Weight-7.45gm</t>
  </si>
  <si>
    <t>Body Label</t>
  </si>
  <si>
    <t>Body Label Price 1633 Tk/kg,  Weight- 0.25L = 0.38gm, 0.5L =0.55gm, 1.0L= 0.81gm, 1.5L = 1.50gm, 2.0L=1.70gm, 5.0L= 20gm</t>
  </si>
  <si>
    <t>Wrapping</t>
  </si>
  <si>
    <t>Wrapping Paper Price- 277.01 Tk/kg, Weight- 0.25L = 28gm, 0.5L =35gm, 1.0L= 31gm, 1.5L = 41.5gm, 2.0L=53gm</t>
  </si>
  <si>
    <t xml:space="preserve">Security Seal &amp; Tag </t>
  </si>
  <si>
    <t>Security Seal Price-1480Tk/kg, Weight-   0.4gm/pc, MFG tap 1 tk/pc</t>
  </si>
  <si>
    <t>Dosing Chemical</t>
  </si>
  <si>
    <t>As expenditure</t>
  </si>
  <si>
    <t xml:space="preserve">Power </t>
  </si>
  <si>
    <t xml:space="preserve">Total =3406213tk/y  , Per day (34062136/365) =9332.09tk, prt liter = (9332.09/35000)=0.266TK  </t>
  </si>
  <si>
    <t>Fuel (Gas &amp; Oil)</t>
  </si>
  <si>
    <t xml:space="preserve">Gas + Oil =586386tk/y  , Per day (586386/365) =1606.54tk, prt liter = (1606.54/35000)=0.045TK  </t>
  </si>
  <si>
    <t xml:space="preserve"> Salary, Over Time, Convence (Out Sursing &amp; MasterRol)</t>
  </si>
  <si>
    <t xml:space="preserve">Total =55,00,000 tk/y  , Per day (5500000/365) =15068.5tk, prt liter = (15068.5/35000)=0.43TK  </t>
  </si>
  <si>
    <t>Consumable Item Cost</t>
  </si>
  <si>
    <t xml:space="preserve">Total =10,00000tk/y  , Per day (1000000/365) =2739.726tk, prt liter = (2739.72/35000)=0.078TK  </t>
  </si>
  <si>
    <t>Maintenance Cost</t>
  </si>
  <si>
    <t xml:space="preserve">Total =19,00000tk/y  , Per day (19,00000/365) =5205.47tk, prt liter = (5205.47/35000)=0.148TK  </t>
  </si>
  <si>
    <t>Capital Invesment (10%)</t>
  </si>
  <si>
    <t xml:space="preserve">Total =75,65,914tk/y  , Per day (7565914/365) =20728.53tk, prt liter = (20728.53/35000)=0.6TK  </t>
  </si>
  <si>
    <t>Raw Water</t>
  </si>
  <si>
    <t>35.28tk/1000 leater , rate=0.035tk/lit</t>
  </si>
  <si>
    <t>Overhead (1%)</t>
  </si>
  <si>
    <t>Depreciation (5%)</t>
  </si>
  <si>
    <t>Total Cost</t>
  </si>
  <si>
    <t>SD</t>
  </si>
  <si>
    <t>(5% of total cost)</t>
  </si>
  <si>
    <t>VAT</t>
  </si>
  <si>
    <t>(15% of total cost)</t>
  </si>
  <si>
    <t>Grand Total Cost</t>
  </si>
  <si>
    <t>(Taka)</t>
  </si>
  <si>
    <t>Total VariableCost</t>
  </si>
  <si>
    <t>Total Fixed Cost</t>
  </si>
  <si>
    <t>Fixed Cost</t>
  </si>
  <si>
    <t>Variable Cost</t>
  </si>
  <si>
    <t>Contribution Margin</t>
  </si>
  <si>
    <t>Plant Rate (TK)</t>
  </si>
  <si>
    <t>X, the number of units at break-even</t>
  </si>
  <si>
    <t>Interest of Loans</t>
  </si>
  <si>
    <t>Distributed fixed cost</t>
  </si>
  <si>
    <t>X, the number of units at break-even with Distributed fixed cost</t>
  </si>
  <si>
    <t>  </t>
  </si>
  <si>
    <t>  Fixed Cost</t>
  </si>
  <si>
    <t>  X, the number of units at break-even with Distributed fixed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</si>
</sst>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b/>
      <u/>
      <sz val="14"/>
      <color rgb="FF000000"/>
      <name val="Arial"/>
      <family val="2"/>
      <charset val="1"/>
    </font>
    <font>
      <b/>
      <u/>
      <sz val="16"/>
      <color rgb="FF000000"/>
      <name val="Arial"/>
      <family val="2"/>
      <charset val="1"/>
    </font>
    <font>
      <sz val="16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0"/>
      <name val="Times New Roman"/>
      <family val="1"/>
      <charset val="1"/>
    </font>
    <font>
      <b/>
      <sz val="11"/>
      <name val="Arial"/>
      <family val="2"/>
      <charset val="1"/>
    </font>
    <font>
      <b/>
      <sz val="10"/>
      <name val="Times New Roman"/>
      <family val="1"/>
      <charset val="1"/>
    </font>
    <font>
      <sz val="12"/>
      <name val="Arial"/>
      <family val="2"/>
      <charset val="1"/>
    </font>
    <font>
      <sz val="11"/>
      <color rgb="FFC9211E"/>
      <name val="Arial"/>
      <family val="2"/>
      <charset val="1"/>
    </font>
    <font>
      <sz val="13.95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A6A6A6"/>
        <bgColor rgb="FFC0C0C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top" wrapText="1"/>
    </xf>
    <xf numFmtId="0" fontId="3" fillId="0" borderId="0" xfId="0" applyFont="1" applyAlignment="1"/>
    <xf numFmtId="0" fontId="4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2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top" wrapText="1"/>
    </xf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 vertical="top" wrapText="1"/>
    </xf>
    <xf numFmtId="0" fontId="12" fillId="2" borderId="1" xfId="0" applyFont="1" applyFill="1" applyBorder="1" applyAlignment="1">
      <alignment horizontal="center" vertical="center"/>
    </xf>
    <xf numFmtId="0" fontId="13" fillId="0" borderId="2" xfId="0" applyFont="1" applyBorder="1" applyAlignment="1">
      <alignment vertical="center" wrapText="1"/>
    </xf>
    <xf numFmtId="0" fontId="0" fillId="0" borderId="0" xfId="0" applyAlignment="1">
      <alignment wrapText="1"/>
    </xf>
    <xf numFmtId="3" fontId="8" fillId="0" borderId="1" xfId="0" applyNumberFormat="1" applyFont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13" fillId="0" borderId="4" xfId="0" applyFont="1" applyBorder="1" applyAlignment="1">
      <alignment vertical="center" wrapText="1"/>
    </xf>
    <xf numFmtId="0" fontId="0" fillId="0" borderId="5" xfId="0" applyBorder="1" applyAlignment="1">
      <alignment vertical="top" wrapText="1"/>
    </xf>
    <xf numFmtId="0" fontId="13" fillId="0" borderId="5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0" fontId="0" fillId="0" borderId="6" xfId="0" applyBorder="1" applyAlignment="1">
      <alignment vertical="top" wrapText="1"/>
    </xf>
    <xf numFmtId="0" fontId="13" fillId="0" borderId="4" xfId="0" applyFont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4"/>
  <sheetViews>
    <sheetView zoomScaleNormal="100" workbookViewId="0">
      <selection activeCell="C5" activeCellId="1" sqref="F10:F17 C5"/>
    </sheetView>
  </sheetViews>
  <sheetFormatPr defaultColWidth="9.1796875" defaultRowHeight="15.5" x14ac:dyDescent="0.35"/>
  <cols>
    <col min="1" max="1" width="6.7265625" style="2" customWidth="1"/>
    <col min="2" max="2" width="25" style="3" customWidth="1"/>
    <col min="3" max="3" width="9.1796875" style="4"/>
    <col min="4" max="4" width="8.54296875" style="4" customWidth="1"/>
    <col min="5" max="5" width="8.453125" style="4" customWidth="1"/>
    <col min="6" max="6" width="9.7265625" style="4" customWidth="1"/>
    <col min="7" max="7" width="8.1796875" style="4" customWidth="1"/>
    <col min="8" max="8" width="9.26953125" style="4" customWidth="1"/>
    <col min="9" max="9" width="10.1796875" style="4" customWidth="1"/>
    <col min="10" max="10" width="57.453125" style="5" customWidth="1"/>
    <col min="11" max="1024" width="9.1796875" style="4"/>
  </cols>
  <sheetData>
    <row r="1" spans="1:12" s="7" customFormat="1" ht="20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6"/>
      <c r="L1" s="6"/>
    </row>
    <row r="3" spans="1:12" s="10" customFormat="1" ht="33" customHeight="1" x14ac:dyDescent="0.35">
      <c r="A3" s="8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9" t="s">
        <v>10</v>
      </c>
    </row>
    <row r="4" spans="1:12" s="15" customFormat="1" ht="42" x14ac:dyDescent="0.35">
      <c r="A4" s="11">
        <v>1</v>
      </c>
      <c r="B4" s="12" t="s">
        <v>11</v>
      </c>
      <c r="C4" s="11">
        <v>2.37</v>
      </c>
      <c r="D4" s="11">
        <v>3.03</v>
      </c>
      <c r="E4" s="11">
        <v>4.4800000000000004</v>
      </c>
      <c r="F4" s="11">
        <v>5.6559999999999997</v>
      </c>
      <c r="G4" s="11">
        <v>7.53</v>
      </c>
      <c r="H4" s="11">
        <v>18.010000000000002</v>
      </c>
      <c r="I4" s="13">
        <v>0</v>
      </c>
      <c r="J4" s="14" t="s">
        <v>12</v>
      </c>
    </row>
    <row r="5" spans="1:12" s="15" customFormat="1" ht="28" x14ac:dyDescent="0.35">
      <c r="A5" s="11">
        <v>2</v>
      </c>
      <c r="B5" s="12" t="s">
        <v>13</v>
      </c>
      <c r="C5" s="11">
        <v>1.05</v>
      </c>
      <c r="D5" s="11">
        <v>1.05</v>
      </c>
      <c r="E5" s="11">
        <v>1.05</v>
      </c>
      <c r="F5" s="11">
        <v>1.05</v>
      </c>
      <c r="G5" s="11">
        <v>1.05</v>
      </c>
      <c r="H5" s="11">
        <v>1.02</v>
      </c>
      <c r="I5" s="11">
        <v>1.36</v>
      </c>
      <c r="J5" s="14" t="s">
        <v>14</v>
      </c>
    </row>
    <row r="6" spans="1:12" s="15" customFormat="1" ht="35.25" customHeight="1" x14ac:dyDescent="0.35">
      <c r="A6" s="11">
        <v>3</v>
      </c>
      <c r="B6" s="12" t="s">
        <v>15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1">
        <v>1.35</v>
      </c>
      <c r="I6" s="13">
        <v>0</v>
      </c>
      <c r="J6" s="14" t="s">
        <v>16</v>
      </c>
    </row>
    <row r="7" spans="1:12" s="15" customFormat="1" ht="45.75" customHeight="1" x14ac:dyDescent="0.35">
      <c r="A7" s="11">
        <v>4</v>
      </c>
      <c r="B7" s="12" t="s">
        <v>17</v>
      </c>
      <c r="C7" s="11">
        <v>0.52</v>
      </c>
      <c r="D7" s="11">
        <v>1.02</v>
      </c>
      <c r="E7" s="11">
        <v>1.04</v>
      </c>
      <c r="F7" s="11">
        <v>1.32</v>
      </c>
      <c r="G7" s="11">
        <v>2.77</v>
      </c>
      <c r="H7" s="11">
        <v>3.26</v>
      </c>
      <c r="I7" s="13">
        <v>0.93</v>
      </c>
      <c r="J7" s="14" t="s">
        <v>18</v>
      </c>
    </row>
    <row r="8" spans="1:12" s="15" customFormat="1" ht="35.25" customHeight="1" x14ac:dyDescent="0.35">
      <c r="A8" s="11">
        <v>5</v>
      </c>
      <c r="B8" s="12" t="s">
        <v>19</v>
      </c>
      <c r="C8" s="13">
        <v>0.5</v>
      </c>
      <c r="D8" s="13">
        <v>1</v>
      </c>
      <c r="E8" s="13">
        <v>1.5</v>
      </c>
      <c r="F8" s="13">
        <v>1.86</v>
      </c>
      <c r="G8" s="13">
        <v>2.7</v>
      </c>
      <c r="H8" s="13">
        <v>5.75</v>
      </c>
      <c r="I8" s="13">
        <v>0</v>
      </c>
      <c r="J8" s="14" t="s">
        <v>20</v>
      </c>
    </row>
    <row r="9" spans="1:12" s="15" customFormat="1" ht="45" customHeight="1" x14ac:dyDescent="0.35">
      <c r="A9" s="11">
        <v>6</v>
      </c>
      <c r="B9" s="12" t="s">
        <v>21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1.6</v>
      </c>
      <c r="J9" s="14" t="s">
        <v>22</v>
      </c>
    </row>
    <row r="10" spans="1:12" s="15" customFormat="1" ht="45" customHeight="1" x14ac:dyDescent="0.35">
      <c r="A10" s="11">
        <v>7</v>
      </c>
      <c r="B10" s="12" t="s">
        <v>23</v>
      </c>
      <c r="C10" s="11">
        <v>1E-3</v>
      </c>
      <c r="D10" s="11">
        <v>2E-3</v>
      </c>
      <c r="E10" s="11">
        <v>4.0000000000000001E-3</v>
      </c>
      <c r="F10" s="11">
        <v>5.0000000000000001E-3</v>
      </c>
      <c r="G10" s="11">
        <v>6.0000000000000001E-3</v>
      </c>
      <c r="H10" s="11">
        <v>7.0000000000000001E-3</v>
      </c>
      <c r="I10" s="11">
        <v>0.1</v>
      </c>
      <c r="J10" s="16" t="s">
        <v>24</v>
      </c>
    </row>
    <row r="11" spans="1:12" s="15" customFormat="1" ht="45" customHeight="1" x14ac:dyDescent="0.35">
      <c r="A11" s="11">
        <v>8</v>
      </c>
      <c r="B11" s="12" t="s">
        <v>25</v>
      </c>
      <c r="C11" s="11">
        <v>6.7000000000000004E-2</v>
      </c>
      <c r="D11" s="11">
        <v>0.13300000000000001</v>
      </c>
      <c r="E11" s="11">
        <v>0.26</v>
      </c>
      <c r="F11" s="11">
        <v>0.26</v>
      </c>
      <c r="G11" s="11">
        <v>0.53300000000000003</v>
      </c>
      <c r="H11" s="11">
        <v>0.53300000000000003</v>
      </c>
      <c r="I11" s="11">
        <v>0.53300000000000003</v>
      </c>
      <c r="J11" s="17" t="s">
        <v>26</v>
      </c>
    </row>
    <row r="12" spans="1:12" s="15" customFormat="1" ht="35.25" customHeight="1" x14ac:dyDescent="0.35">
      <c r="A12" s="11">
        <v>9</v>
      </c>
      <c r="B12" s="12" t="s">
        <v>27</v>
      </c>
      <c r="C12" s="11">
        <v>1.0999999999999999E-2</v>
      </c>
      <c r="D12" s="11">
        <v>1.0999999999999999E-2</v>
      </c>
      <c r="E12" s="11">
        <v>1.0999999999999999E-2</v>
      </c>
      <c r="F12" s="11">
        <v>1.0999999999999999E-2</v>
      </c>
      <c r="G12" s="11">
        <v>1.0999999999999999E-2</v>
      </c>
      <c r="H12" s="11">
        <v>1.0999999999999999E-2</v>
      </c>
      <c r="I12" s="13">
        <v>0</v>
      </c>
      <c r="J12" s="17" t="s">
        <v>28</v>
      </c>
    </row>
    <row r="13" spans="1:12" s="15" customFormat="1" ht="46.5" customHeight="1" x14ac:dyDescent="0.35">
      <c r="A13" s="11">
        <v>10</v>
      </c>
      <c r="B13" s="18" t="s">
        <v>29</v>
      </c>
      <c r="C13" s="11">
        <v>0.08</v>
      </c>
      <c r="D13" s="11">
        <v>0.107</v>
      </c>
      <c r="E13" s="11">
        <v>0.107</v>
      </c>
      <c r="F13" s="11">
        <v>0.107</v>
      </c>
      <c r="G13" s="11">
        <v>0.107</v>
      </c>
      <c r="H13" s="11">
        <v>0.107</v>
      </c>
      <c r="I13" s="11">
        <v>0.107</v>
      </c>
      <c r="J13" s="17" t="s">
        <v>30</v>
      </c>
    </row>
    <row r="14" spans="1:12" s="15" customFormat="1" ht="49.5" customHeight="1" x14ac:dyDescent="0.35">
      <c r="A14" s="11">
        <v>11</v>
      </c>
      <c r="B14" s="18" t="s">
        <v>31</v>
      </c>
      <c r="C14" s="11">
        <v>0.02</v>
      </c>
      <c r="D14" s="11">
        <v>0.02</v>
      </c>
      <c r="E14" s="11">
        <v>0.02</v>
      </c>
      <c r="F14" s="11">
        <v>0.02</v>
      </c>
      <c r="G14" s="11">
        <v>0.02</v>
      </c>
      <c r="H14" s="11">
        <v>0.02</v>
      </c>
      <c r="I14" s="11">
        <v>0</v>
      </c>
      <c r="J14" s="17" t="s">
        <v>32</v>
      </c>
    </row>
    <row r="15" spans="1:12" s="15" customFormat="1" ht="49.5" customHeight="1" x14ac:dyDescent="0.35">
      <c r="A15" s="11">
        <v>12</v>
      </c>
      <c r="B15" s="18" t="s">
        <v>33</v>
      </c>
      <c r="C15" s="11">
        <v>0.01</v>
      </c>
      <c r="D15" s="11">
        <v>0.03</v>
      </c>
      <c r="E15" s="11">
        <v>0.03</v>
      </c>
      <c r="F15" s="11">
        <v>0.03</v>
      </c>
      <c r="G15" s="11">
        <v>0.03</v>
      </c>
      <c r="H15" s="11">
        <v>0.03</v>
      </c>
      <c r="I15" s="11">
        <v>0.03</v>
      </c>
      <c r="J15" s="17" t="s">
        <v>34</v>
      </c>
    </row>
    <row r="16" spans="1:12" s="15" customFormat="1" ht="49.5" customHeight="1" x14ac:dyDescent="0.35">
      <c r="A16" s="11">
        <v>13</v>
      </c>
      <c r="B16" s="18" t="s">
        <v>35</v>
      </c>
      <c r="C16" s="11">
        <v>0.01</v>
      </c>
      <c r="D16" s="11">
        <v>0.01</v>
      </c>
      <c r="E16" s="11">
        <v>0.01</v>
      </c>
      <c r="F16" s="11">
        <v>0.01</v>
      </c>
      <c r="G16" s="11">
        <v>0.01</v>
      </c>
      <c r="H16" s="11">
        <v>0.01</v>
      </c>
      <c r="I16" s="11">
        <v>0.01</v>
      </c>
      <c r="J16" s="17" t="s">
        <v>36</v>
      </c>
    </row>
    <row r="17" spans="1:10" s="15" customFormat="1" ht="24.75" customHeight="1" x14ac:dyDescent="0.35">
      <c r="A17" s="11">
        <v>14</v>
      </c>
      <c r="B17" s="18" t="s">
        <v>37</v>
      </c>
      <c r="C17" s="11">
        <v>0.01</v>
      </c>
      <c r="D17" s="11">
        <v>0.02</v>
      </c>
      <c r="E17" s="11">
        <v>0.04</v>
      </c>
      <c r="F17" s="11">
        <v>0.06</v>
      </c>
      <c r="G17" s="11">
        <v>0.08</v>
      </c>
      <c r="H17" s="11">
        <v>0.2</v>
      </c>
      <c r="I17" s="13">
        <v>0.8</v>
      </c>
      <c r="J17" s="14" t="s">
        <v>38</v>
      </c>
    </row>
    <row r="18" spans="1:10" s="15" customFormat="1" ht="35.25" customHeight="1" x14ac:dyDescent="0.35">
      <c r="A18" s="11">
        <v>15</v>
      </c>
      <c r="B18" s="12" t="s">
        <v>39</v>
      </c>
      <c r="C18" s="11">
        <f t="shared" ref="C18:I18" si="0">SUM(C4:C17)*0.01</f>
        <v>4.648999999999999E-2</v>
      </c>
      <c r="D18" s="11">
        <f t="shared" si="0"/>
        <v>6.4329999999999984E-2</v>
      </c>
      <c r="E18" s="11">
        <f t="shared" si="0"/>
        <v>8.5519999999999957E-2</v>
      </c>
      <c r="F18" s="11">
        <f t="shared" si="0"/>
        <v>0.10388999999999998</v>
      </c>
      <c r="G18" s="11">
        <f t="shared" si="0"/>
        <v>0.14846999999999999</v>
      </c>
      <c r="H18" s="11">
        <f t="shared" si="0"/>
        <v>0.30308000000000002</v>
      </c>
      <c r="I18" s="11">
        <f t="shared" si="0"/>
        <v>5.4700000000000006E-2</v>
      </c>
      <c r="J18" s="12"/>
    </row>
    <row r="19" spans="1:10" s="15" customFormat="1" ht="35.25" customHeight="1" x14ac:dyDescent="0.35">
      <c r="A19" s="11">
        <v>16</v>
      </c>
      <c r="B19" s="12" t="s">
        <v>40</v>
      </c>
      <c r="C19" s="11">
        <f t="shared" ref="C19:I19" si="1">SUM(C4:C18)*0.05</f>
        <v>0.2347745</v>
      </c>
      <c r="D19" s="11">
        <f t="shared" si="1"/>
        <v>0.32486649999999995</v>
      </c>
      <c r="E19" s="11">
        <f t="shared" si="1"/>
        <v>0.43187599999999987</v>
      </c>
      <c r="F19" s="11">
        <f t="shared" si="1"/>
        <v>0.52464449999999985</v>
      </c>
      <c r="G19" s="11">
        <f t="shared" si="1"/>
        <v>0.74977349999999987</v>
      </c>
      <c r="H19" s="11">
        <f t="shared" si="1"/>
        <v>1.5305540000000004</v>
      </c>
      <c r="I19" s="11">
        <f t="shared" si="1"/>
        <v>0.27623500000000006</v>
      </c>
      <c r="J19" s="14"/>
    </row>
    <row r="20" spans="1:10" s="23" customFormat="1" ht="24.75" customHeight="1" x14ac:dyDescent="0.35">
      <c r="A20" s="11">
        <v>17</v>
      </c>
      <c r="B20" s="19" t="s">
        <v>41</v>
      </c>
      <c r="C20" s="20">
        <f t="shared" ref="C20:I20" si="2">SUM(C4:C19)</f>
        <v>4.9302644999999998</v>
      </c>
      <c r="D20" s="20">
        <f t="shared" si="2"/>
        <v>6.8221964999999987</v>
      </c>
      <c r="E20" s="20">
        <f t="shared" si="2"/>
        <v>9.0693959999999958</v>
      </c>
      <c r="F20" s="20">
        <f t="shared" si="2"/>
        <v>11.017534499999996</v>
      </c>
      <c r="G20" s="20">
        <f t="shared" si="2"/>
        <v>15.745243499999997</v>
      </c>
      <c r="H20" s="20">
        <f t="shared" si="2"/>
        <v>32.141634000000003</v>
      </c>
      <c r="I20" s="21">
        <f t="shared" si="2"/>
        <v>5.8009350000000008</v>
      </c>
      <c r="J20" s="22"/>
    </row>
    <row r="21" spans="1:10" s="15" customFormat="1" ht="21" customHeight="1" x14ac:dyDescent="0.35">
      <c r="A21" s="11">
        <v>18</v>
      </c>
      <c r="B21" s="12" t="s">
        <v>42</v>
      </c>
      <c r="C21" s="11">
        <f>C20*0.05</f>
        <v>0.246513225</v>
      </c>
      <c r="D21" s="11">
        <f t="shared" ref="D21:I21" si="3">SUM(D20)*0.05</f>
        <v>0.34110982499999998</v>
      </c>
      <c r="E21" s="11">
        <f t="shared" si="3"/>
        <v>0.45346979999999981</v>
      </c>
      <c r="F21" s="11">
        <f t="shared" si="3"/>
        <v>0.55087672499999984</v>
      </c>
      <c r="G21" s="11">
        <f t="shared" si="3"/>
        <v>0.78726217499999995</v>
      </c>
      <c r="H21" s="11">
        <f t="shared" si="3"/>
        <v>1.6070817000000002</v>
      </c>
      <c r="I21" s="11">
        <f t="shared" si="3"/>
        <v>0.29004675000000008</v>
      </c>
      <c r="J21" s="24" t="s">
        <v>43</v>
      </c>
    </row>
    <row r="22" spans="1:10" s="15" customFormat="1" ht="21" customHeight="1" x14ac:dyDescent="0.35">
      <c r="A22" s="11">
        <v>19</v>
      </c>
      <c r="B22" s="12" t="s">
        <v>44</v>
      </c>
      <c r="C22" s="11">
        <f t="shared" ref="C22:I22" si="4">SUM(C20:C21)*0.15</f>
        <v>0.77651665874999998</v>
      </c>
      <c r="D22" s="11">
        <f t="shared" si="4"/>
        <v>1.0744959487499999</v>
      </c>
      <c r="E22" s="11">
        <f t="shared" si="4"/>
        <v>1.4284298699999993</v>
      </c>
      <c r="F22" s="11">
        <f t="shared" si="4"/>
        <v>1.7352616837499995</v>
      </c>
      <c r="G22" s="11">
        <f t="shared" si="4"/>
        <v>2.4798758512499992</v>
      </c>
      <c r="H22" s="11">
        <f t="shared" si="4"/>
        <v>5.0623073550000006</v>
      </c>
      <c r="I22" s="11">
        <f t="shared" si="4"/>
        <v>0.91364726250000006</v>
      </c>
      <c r="J22" s="24" t="s">
        <v>45</v>
      </c>
    </row>
    <row r="23" spans="1:10" s="23" customFormat="1" ht="24" customHeight="1" x14ac:dyDescent="0.3">
      <c r="A23" s="25"/>
      <c r="B23" s="26" t="s">
        <v>46</v>
      </c>
      <c r="C23" s="27">
        <f t="shared" ref="C23:I23" si="5">C20+C21+C22</f>
        <v>5.9532943837500003</v>
      </c>
      <c r="D23" s="27">
        <f t="shared" si="5"/>
        <v>8.237802273749999</v>
      </c>
      <c r="E23" s="27">
        <f t="shared" si="5"/>
        <v>10.951295669999995</v>
      </c>
      <c r="F23" s="27">
        <f t="shared" si="5"/>
        <v>13.303672908749997</v>
      </c>
      <c r="G23" s="27">
        <f t="shared" si="5"/>
        <v>19.012381526249996</v>
      </c>
      <c r="H23" s="27">
        <f t="shared" si="5"/>
        <v>38.811023055000007</v>
      </c>
      <c r="I23" s="27">
        <f t="shared" si="5"/>
        <v>7.0046290125000006</v>
      </c>
      <c r="J23" s="28" t="s">
        <v>47</v>
      </c>
    </row>
    <row r="24" spans="1:10" s="30" customFormat="1" ht="14" x14ac:dyDescent="0.3">
      <c r="A24" s="15"/>
      <c r="B24" s="29"/>
      <c r="J24" s="31"/>
    </row>
  </sheetData>
  <mergeCells count="1">
    <mergeCell ref="A1:J1"/>
  </mergeCells>
  <pageMargins left="0.25" right="0.25" top="0.2" bottom="0.2" header="0.511811023622047" footer="0.511811023622047"/>
  <pageSetup paperSize="9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4"/>
  <sheetViews>
    <sheetView topLeftCell="A13" zoomScale="75" zoomScaleNormal="75" workbookViewId="0">
      <selection activeCell="C18" sqref="C18:I22"/>
    </sheetView>
  </sheetViews>
  <sheetFormatPr defaultColWidth="9.1796875" defaultRowHeight="15.5" x14ac:dyDescent="0.35"/>
  <cols>
    <col min="1" max="1" width="6.7265625" style="2" customWidth="1"/>
    <col min="2" max="2" width="25" style="3" customWidth="1"/>
    <col min="3" max="3" width="9.1796875" style="4"/>
    <col min="4" max="4" width="8.54296875" style="4" customWidth="1"/>
    <col min="5" max="5" width="8.453125" style="4" customWidth="1"/>
    <col min="6" max="6" width="9.7265625" style="4" customWidth="1"/>
    <col min="7" max="7" width="8.1796875" style="4" customWidth="1"/>
    <col min="8" max="8" width="9.26953125" style="4" customWidth="1"/>
    <col min="9" max="9" width="10.1796875" style="4" customWidth="1"/>
    <col min="10" max="10" width="57.453125" style="5" customWidth="1"/>
    <col min="11" max="1024" width="9.1796875" style="4"/>
  </cols>
  <sheetData>
    <row r="1" spans="1:12" s="7" customFormat="1" ht="20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6"/>
      <c r="L1" s="6"/>
    </row>
    <row r="3" spans="1:12" s="10" customFormat="1" ht="33" customHeight="1" x14ac:dyDescent="0.35">
      <c r="A3" s="8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9" t="s">
        <v>10</v>
      </c>
    </row>
    <row r="4" spans="1:12" s="15" customFormat="1" ht="42" x14ac:dyDescent="0.35">
      <c r="A4" s="11">
        <v>1</v>
      </c>
      <c r="B4" s="12" t="s">
        <v>11</v>
      </c>
      <c r="C4" s="11">
        <v>2</v>
      </c>
      <c r="D4" s="11">
        <v>2.5</v>
      </c>
      <c r="E4" s="11">
        <v>4</v>
      </c>
      <c r="F4" s="11">
        <v>5</v>
      </c>
      <c r="G4" s="11">
        <v>7</v>
      </c>
      <c r="H4" s="11">
        <v>17</v>
      </c>
      <c r="I4" s="13">
        <v>0</v>
      </c>
      <c r="J4" s="14" t="s">
        <v>12</v>
      </c>
    </row>
    <row r="5" spans="1:12" s="15" customFormat="1" ht="28" x14ac:dyDescent="0.35">
      <c r="A5" s="11">
        <v>2</v>
      </c>
      <c r="B5" s="12" t="s">
        <v>13</v>
      </c>
      <c r="C5" s="32">
        <v>0.75</v>
      </c>
      <c r="D5" s="32">
        <v>0.75</v>
      </c>
      <c r="E5" s="32">
        <v>0.75</v>
      </c>
      <c r="F5" s="32">
        <v>0.75</v>
      </c>
      <c r="G5" s="32">
        <v>0.75</v>
      </c>
      <c r="H5" s="11">
        <v>1.02</v>
      </c>
      <c r="I5" s="11">
        <v>1.36</v>
      </c>
      <c r="J5" s="14" t="s">
        <v>14</v>
      </c>
    </row>
    <row r="6" spans="1:12" s="15" customFormat="1" ht="35.25" customHeight="1" x14ac:dyDescent="0.35">
      <c r="A6" s="11">
        <v>3</v>
      </c>
      <c r="B6" s="12" t="s">
        <v>15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1">
        <v>1.35</v>
      </c>
      <c r="I6" s="13">
        <v>0</v>
      </c>
      <c r="J6" s="14" t="s">
        <v>16</v>
      </c>
    </row>
    <row r="7" spans="1:12" s="15" customFormat="1" ht="45.75" customHeight="1" x14ac:dyDescent="0.35">
      <c r="A7" s="11">
        <v>4</v>
      </c>
      <c r="B7" s="12" t="s">
        <v>17</v>
      </c>
      <c r="C7" s="11">
        <v>0.52</v>
      </c>
      <c r="D7" s="11">
        <v>1.02</v>
      </c>
      <c r="E7" s="11">
        <v>1.04</v>
      </c>
      <c r="F7" s="11">
        <v>1.32</v>
      </c>
      <c r="G7" s="11">
        <v>2.77</v>
      </c>
      <c r="H7" s="11">
        <v>3.26</v>
      </c>
      <c r="I7" s="13">
        <v>0.93</v>
      </c>
      <c r="J7" s="14" t="s">
        <v>18</v>
      </c>
    </row>
    <row r="8" spans="1:12" s="15" customFormat="1" ht="35.25" customHeight="1" x14ac:dyDescent="0.35">
      <c r="A8" s="11">
        <v>5</v>
      </c>
      <c r="B8" s="12" t="s">
        <v>19</v>
      </c>
      <c r="C8" s="13">
        <v>0.5</v>
      </c>
      <c r="D8" s="13">
        <v>1</v>
      </c>
      <c r="E8" s="13">
        <v>1.5</v>
      </c>
      <c r="F8" s="13">
        <v>1.86</v>
      </c>
      <c r="G8" s="13">
        <v>2.7</v>
      </c>
      <c r="H8" s="13">
        <v>5.75</v>
      </c>
      <c r="I8" s="13">
        <v>0</v>
      </c>
      <c r="J8" s="14" t="s">
        <v>20</v>
      </c>
    </row>
    <row r="9" spans="1:12" s="15" customFormat="1" ht="45" customHeight="1" x14ac:dyDescent="0.35">
      <c r="A9" s="11">
        <v>6</v>
      </c>
      <c r="B9" s="12" t="s">
        <v>21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1.6</v>
      </c>
      <c r="J9" s="14" t="s">
        <v>22</v>
      </c>
    </row>
    <row r="10" spans="1:12" s="15" customFormat="1" ht="45" customHeight="1" x14ac:dyDescent="0.35">
      <c r="A10" s="11">
        <v>7</v>
      </c>
      <c r="B10" s="12" t="s">
        <v>23</v>
      </c>
      <c r="C10" s="11">
        <v>1E-3</v>
      </c>
      <c r="D10" s="11">
        <v>2E-3</v>
      </c>
      <c r="E10" s="11">
        <v>4.0000000000000001E-3</v>
      </c>
      <c r="F10" s="11">
        <v>5.0000000000000001E-3</v>
      </c>
      <c r="G10" s="11">
        <v>6.0000000000000001E-3</v>
      </c>
      <c r="H10" s="11">
        <v>7.0000000000000001E-3</v>
      </c>
      <c r="I10" s="11">
        <v>0.1</v>
      </c>
      <c r="J10" s="16" t="s">
        <v>24</v>
      </c>
    </row>
    <row r="11" spans="1:12" s="15" customFormat="1" ht="45" customHeight="1" x14ac:dyDescent="0.35">
      <c r="A11" s="11">
        <v>8</v>
      </c>
      <c r="B11" s="12" t="s">
        <v>25</v>
      </c>
      <c r="C11" s="11">
        <v>6.7000000000000004E-2</v>
      </c>
      <c r="D11" s="11">
        <v>0.13300000000000001</v>
      </c>
      <c r="E11" s="11">
        <v>0.26</v>
      </c>
      <c r="F11" s="11">
        <v>0.26</v>
      </c>
      <c r="G11" s="11">
        <v>0.53300000000000003</v>
      </c>
      <c r="H11" s="11">
        <v>0.53300000000000003</v>
      </c>
      <c r="I11" s="11">
        <v>0.53300000000000003</v>
      </c>
      <c r="J11" s="17" t="s">
        <v>26</v>
      </c>
    </row>
    <row r="12" spans="1:12" s="15" customFormat="1" ht="35.25" customHeight="1" x14ac:dyDescent="0.35">
      <c r="A12" s="11">
        <v>9</v>
      </c>
      <c r="B12" s="12" t="s">
        <v>27</v>
      </c>
      <c r="C12" s="11">
        <v>1.0999999999999999E-2</v>
      </c>
      <c r="D12" s="11">
        <v>1.0999999999999999E-2</v>
      </c>
      <c r="E12" s="11">
        <v>1.0999999999999999E-2</v>
      </c>
      <c r="F12" s="11">
        <v>1.0999999999999999E-2</v>
      </c>
      <c r="G12" s="11">
        <v>1.0999999999999999E-2</v>
      </c>
      <c r="H12" s="11">
        <v>1.0999999999999999E-2</v>
      </c>
      <c r="I12" s="13">
        <v>0</v>
      </c>
      <c r="J12" s="17" t="s">
        <v>28</v>
      </c>
    </row>
    <row r="13" spans="1:12" s="15" customFormat="1" ht="46.5" customHeight="1" x14ac:dyDescent="0.35">
      <c r="A13" s="11">
        <v>10</v>
      </c>
      <c r="B13" s="18" t="s">
        <v>29</v>
      </c>
      <c r="C13" s="11">
        <v>0.08</v>
      </c>
      <c r="D13" s="11">
        <v>0.107</v>
      </c>
      <c r="E13" s="11">
        <v>0.107</v>
      </c>
      <c r="F13" s="11">
        <v>0.107</v>
      </c>
      <c r="G13" s="11">
        <v>0.107</v>
      </c>
      <c r="H13" s="11">
        <v>0.107</v>
      </c>
      <c r="I13" s="11">
        <v>0.107</v>
      </c>
      <c r="J13" s="17" t="s">
        <v>30</v>
      </c>
    </row>
    <row r="14" spans="1:12" s="15" customFormat="1" ht="49.5" customHeight="1" x14ac:dyDescent="0.35">
      <c r="A14" s="11">
        <v>11</v>
      </c>
      <c r="B14" s="18" t="s">
        <v>31</v>
      </c>
      <c r="C14" s="11">
        <v>0.02</v>
      </c>
      <c r="D14" s="11">
        <v>0.02</v>
      </c>
      <c r="E14" s="11">
        <v>0.02</v>
      </c>
      <c r="F14" s="11">
        <v>0.02</v>
      </c>
      <c r="G14" s="11">
        <v>0.02</v>
      </c>
      <c r="H14" s="11">
        <v>0.02</v>
      </c>
      <c r="I14" s="11">
        <v>0</v>
      </c>
      <c r="J14" s="17" t="s">
        <v>32</v>
      </c>
    </row>
    <row r="15" spans="1:12" s="15" customFormat="1" ht="49.5" customHeight="1" x14ac:dyDescent="0.35">
      <c r="A15" s="11">
        <v>12</v>
      </c>
      <c r="B15" s="18" t="s">
        <v>33</v>
      </c>
      <c r="C15" s="11">
        <v>0.01</v>
      </c>
      <c r="D15" s="11">
        <v>0.03</v>
      </c>
      <c r="E15" s="11">
        <v>0.03</v>
      </c>
      <c r="F15" s="11">
        <v>0.03</v>
      </c>
      <c r="G15" s="11">
        <v>0.03</v>
      </c>
      <c r="H15" s="11">
        <v>0.03</v>
      </c>
      <c r="I15" s="11">
        <v>0.03</v>
      </c>
      <c r="J15" s="17" t="s">
        <v>34</v>
      </c>
    </row>
    <row r="16" spans="1:12" s="15" customFormat="1" ht="49.5" customHeight="1" x14ac:dyDescent="0.35">
      <c r="A16" s="11">
        <v>13</v>
      </c>
      <c r="B16" s="18" t="s">
        <v>35</v>
      </c>
      <c r="C16" s="11">
        <v>0.01</v>
      </c>
      <c r="D16" s="11">
        <v>0.01</v>
      </c>
      <c r="E16" s="11">
        <v>0.01</v>
      </c>
      <c r="F16" s="11">
        <v>0.01</v>
      </c>
      <c r="G16" s="11">
        <v>0.01</v>
      </c>
      <c r="H16" s="11">
        <v>0.01</v>
      </c>
      <c r="I16" s="11">
        <v>0.01</v>
      </c>
      <c r="J16" s="17" t="s">
        <v>36</v>
      </c>
    </row>
    <row r="17" spans="1:10" s="15" customFormat="1" ht="24.75" customHeight="1" x14ac:dyDescent="0.35">
      <c r="A17" s="11">
        <v>14</v>
      </c>
      <c r="B17" s="18" t="s">
        <v>37</v>
      </c>
      <c r="C17" s="11">
        <v>0.01</v>
      </c>
      <c r="D17" s="11">
        <v>0.02</v>
      </c>
      <c r="E17" s="11">
        <v>0.04</v>
      </c>
      <c r="F17" s="11">
        <v>0.06</v>
      </c>
      <c r="G17" s="11">
        <v>0.08</v>
      </c>
      <c r="H17" s="11">
        <v>0.2</v>
      </c>
      <c r="I17" s="13">
        <v>0.8</v>
      </c>
      <c r="J17" s="14" t="s">
        <v>38</v>
      </c>
    </row>
    <row r="18" spans="1:10" s="15" customFormat="1" ht="35.25" customHeight="1" x14ac:dyDescent="0.35">
      <c r="A18" s="11">
        <v>15</v>
      </c>
      <c r="B18" s="12" t="s">
        <v>39</v>
      </c>
      <c r="C18" s="11">
        <f t="shared" ref="C18:I18" si="0">SUM(C4:C17)*0.01</f>
        <v>3.9789999999999999E-2</v>
      </c>
      <c r="D18" s="11">
        <f t="shared" si="0"/>
        <v>5.602999999999999E-2</v>
      </c>
      <c r="E18" s="11">
        <f t="shared" si="0"/>
        <v>7.7719999999999997E-2</v>
      </c>
      <c r="F18" s="11">
        <f t="shared" si="0"/>
        <v>9.4329999999999983E-2</v>
      </c>
      <c r="G18" s="11">
        <f t="shared" si="0"/>
        <v>0.14016999999999996</v>
      </c>
      <c r="H18" s="11">
        <f t="shared" si="0"/>
        <v>0.29298000000000007</v>
      </c>
      <c r="I18" s="11">
        <f t="shared" si="0"/>
        <v>5.4700000000000006E-2</v>
      </c>
      <c r="J18" s="12"/>
    </row>
    <row r="19" spans="1:10" s="15" customFormat="1" ht="35.25" customHeight="1" x14ac:dyDescent="0.35">
      <c r="A19" s="11">
        <v>16</v>
      </c>
      <c r="B19" s="12" t="s">
        <v>40</v>
      </c>
      <c r="C19" s="11">
        <f t="shared" ref="C19:I19" si="1">SUM(C4:C18)*0.05</f>
        <v>0.20093950000000002</v>
      </c>
      <c r="D19" s="11">
        <f t="shared" si="1"/>
        <v>0.28295149999999997</v>
      </c>
      <c r="E19" s="11">
        <f t="shared" si="1"/>
        <v>0.392486</v>
      </c>
      <c r="F19" s="11">
        <f t="shared" si="1"/>
        <v>0.47636649999999992</v>
      </c>
      <c r="G19" s="11">
        <f t="shared" si="1"/>
        <v>0.70785849999999984</v>
      </c>
      <c r="H19" s="11">
        <f t="shared" si="1"/>
        <v>1.4795490000000004</v>
      </c>
      <c r="I19" s="11">
        <f t="shared" si="1"/>
        <v>0.27623500000000006</v>
      </c>
      <c r="J19" s="14"/>
    </row>
    <row r="20" spans="1:10" s="23" customFormat="1" ht="24.75" customHeight="1" x14ac:dyDescent="0.35">
      <c r="A20" s="11">
        <v>17</v>
      </c>
      <c r="B20" s="19" t="s">
        <v>41</v>
      </c>
      <c r="C20" s="20">
        <f t="shared" ref="C20:I20" si="2">SUM(C4:C19)</f>
        <v>4.2197294999999997</v>
      </c>
      <c r="D20" s="20">
        <f t="shared" si="2"/>
        <v>5.9419814999999989</v>
      </c>
      <c r="E20" s="20">
        <f t="shared" si="2"/>
        <v>8.2422059999999995</v>
      </c>
      <c r="F20" s="20">
        <f t="shared" si="2"/>
        <v>10.003696499999997</v>
      </c>
      <c r="G20" s="20">
        <f t="shared" si="2"/>
        <v>14.865028499999996</v>
      </c>
      <c r="H20" s="20">
        <f t="shared" si="2"/>
        <v>31.070529000000008</v>
      </c>
      <c r="I20" s="21">
        <f t="shared" si="2"/>
        <v>5.8009350000000008</v>
      </c>
      <c r="J20" s="22"/>
    </row>
    <row r="21" spans="1:10" s="15" customFormat="1" ht="21" customHeight="1" x14ac:dyDescent="0.35">
      <c r="A21" s="11">
        <v>18</v>
      </c>
      <c r="B21" s="12" t="s">
        <v>42</v>
      </c>
      <c r="C21" s="11">
        <f>C20*0.05</f>
        <v>0.21098647500000001</v>
      </c>
      <c r="D21" s="11">
        <f t="shared" ref="D21:I21" si="3">SUM(D20)*0.05</f>
        <v>0.29709907499999993</v>
      </c>
      <c r="E21" s="11">
        <f t="shared" si="3"/>
        <v>0.41211029999999998</v>
      </c>
      <c r="F21" s="11">
        <f t="shared" si="3"/>
        <v>0.50018482499999983</v>
      </c>
      <c r="G21" s="11">
        <f t="shared" si="3"/>
        <v>0.74325142499999985</v>
      </c>
      <c r="H21" s="11">
        <f t="shared" si="3"/>
        <v>1.5535264500000006</v>
      </c>
      <c r="I21" s="11">
        <f t="shared" si="3"/>
        <v>0.29004675000000008</v>
      </c>
      <c r="J21" s="24" t="s">
        <v>43</v>
      </c>
    </row>
    <row r="22" spans="1:10" s="15" customFormat="1" ht="21" customHeight="1" x14ac:dyDescent="0.35">
      <c r="A22" s="11">
        <v>19</v>
      </c>
      <c r="B22" s="12" t="s">
        <v>44</v>
      </c>
      <c r="C22" s="11">
        <f t="shared" ref="C22:I22" si="4">SUM(C20:C21)*0.15</f>
        <v>0.66460739624999998</v>
      </c>
      <c r="D22" s="11">
        <f t="shared" si="4"/>
        <v>0.93586208624999978</v>
      </c>
      <c r="E22" s="11">
        <f t="shared" si="4"/>
        <v>1.2981474449999999</v>
      </c>
      <c r="F22" s="11">
        <f t="shared" si="4"/>
        <v>1.5755821987499994</v>
      </c>
      <c r="G22" s="11">
        <f t="shared" si="4"/>
        <v>2.3412419887499993</v>
      </c>
      <c r="H22" s="11">
        <f t="shared" si="4"/>
        <v>4.8936083175000009</v>
      </c>
      <c r="I22" s="11">
        <f t="shared" si="4"/>
        <v>0.91364726250000006</v>
      </c>
      <c r="J22" s="24" t="s">
        <v>45</v>
      </c>
    </row>
    <row r="23" spans="1:10" s="23" customFormat="1" ht="24" customHeight="1" x14ac:dyDescent="0.3">
      <c r="A23" s="25"/>
      <c r="B23" s="26" t="s">
        <v>46</v>
      </c>
      <c r="C23" s="27">
        <f t="shared" ref="C23:I23" si="5">C20+C21+C22</f>
        <v>5.0953233712500001</v>
      </c>
      <c r="D23" s="27">
        <f t="shared" si="5"/>
        <v>7.1749426612499985</v>
      </c>
      <c r="E23" s="27">
        <f t="shared" si="5"/>
        <v>9.9524637449999993</v>
      </c>
      <c r="F23" s="27">
        <f t="shared" si="5"/>
        <v>12.079463523749997</v>
      </c>
      <c r="G23" s="27">
        <f t="shared" si="5"/>
        <v>17.949521913749997</v>
      </c>
      <c r="H23" s="27">
        <f t="shared" si="5"/>
        <v>37.517663767500011</v>
      </c>
      <c r="I23" s="27">
        <f t="shared" si="5"/>
        <v>7.0046290125000006</v>
      </c>
      <c r="J23" s="28" t="s">
        <v>47</v>
      </c>
    </row>
    <row r="24" spans="1:10" s="30" customFormat="1" ht="14" x14ac:dyDescent="0.3">
      <c r="A24" s="15"/>
      <c r="B24" s="29"/>
      <c r="J24" s="31"/>
    </row>
  </sheetData>
  <mergeCells count="1">
    <mergeCell ref="A1:J1"/>
  </mergeCells>
  <pageMargins left="0.25" right="0.25" top="0.2" bottom="0.2" header="0.511811023622047" footer="0.511811023622047"/>
  <pageSetup paperSize="9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26"/>
  <sheetViews>
    <sheetView topLeftCell="C11" zoomScaleNormal="100" workbookViewId="0">
      <selection activeCell="D20" sqref="D20:E26"/>
    </sheetView>
  </sheetViews>
  <sheetFormatPr defaultColWidth="11.54296875" defaultRowHeight="14.5" x14ac:dyDescent="0.35"/>
  <cols>
    <col min="3" max="3" width="6.54296875" customWidth="1"/>
    <col min="4" max="4" width="19.81640625" customWidth="1"/>
    <col min="5" max="10" width="11.54296875" customWidth="1"/>
    <col min="12" max="12" width="27" customWidth="1"/>
    <col min="13" max="13" width="33.7265625" customWidth="1"/>
  </cols>
  <sheetData>
    <row r="6" spans="3:13" x14ac:dyDescent="0.35">
      <c r="D6" t="s">
        <v>55</v>
      </c>
      <c r="M6">
        <v>3000000</v>
      </c>
    </row>
    <row r="7" spans="3:13" ht="74.5" customHeight="1" x14ac:dyDescent="0.35">
      <c r="C7" s="11">
        <v>10</v>
      </c>
      <c r="D7" s="18" t="s">
        <v>29</v>
      </c>
      <c r="E7" s="11">
        <v>0.08</v>
      </c>
      <c r="F7" s="11">
        <v>0.107</v>
      </c>
      <c r="G7" s="11">
        <v>0.107</v>
      </c>
      <c r="H7" s="11">
        <v>0.107</v>
      </c>
      <c r="I7" s="11">
        <v>0.107</v>
      </c>
      <c r="J7" s="11">
        <v>0.107</v>
      </c>
      <c r="K7" s="11">
        <v>0.107</v>
      </c>
      <c r="L7" s="17" t="s">
        <v>30</v>
      </c>
      <c r="M7" s="17">
        <v>5500000</v>
      </c>
    </row>
    <row r="8" spans="3:13" ht="39" x14ac:dyDescent="0.35">
      <c r="C8" s="11">
        <v>11</v>
      </c>
      <c r="D8" s="18" t="s">
        <v>31</v>
      </c>
      <c r="E8" s="11">
        <v>0.02</v>
      </c>
      <c r="F8" s="11">
        <v>0.02</v>
      </c>
      <c r="G8" s="11">
        <v>0.02</v>
      </c>
      <c r="H8" s="11">
        <v>0.02</v>
      </c>
      <c r="I8" s="11">
        <v>0.02</v>
      </c>
      <c r="J8" s="11">
        <v>0.02</v>
      </c>
      <c r="K8" s="11">
        <v>0</v>
      </c>
      <c r="L8" s="17" t="s">
        <v>32</v>
      </c>
      <c r="M8" s="35">
        <v>1000000</v>
      </c>
    </row>
    <row r="9" spans="3:13" ht="39" x14ac:dyDescent="0.35">
      <c r="C9" s="11">
        <v>12</v>
      </c>
      <c r="D9" s="18" t="s">
        <v>33</v>
      </c>
      <c r="E9" s="11">
        <v>0.01</v>
      </c>
      <c r="F9" s="11">
        <v>0.03</v>
      </c>
      <c r="G9" s="11">
        <v>0.03</v>
      </c>
      <c r="H9" s="11">
        <v>0.03</v>
      </c>
      <c r="I9" s="11">
        <v>0.03</v>
      </c>
      <c r="J9" s="11">
        <v>0.03</v>
      </c>
      <c r="K9" s="11">
        <v>0.03</v>
      </c>
      <c r="L9" s="17" t="s">
        <v>34</v>
      </c>
      <c r="M9" s="35">
        <v>1900000</v>
      </c>
    </row>
    <row r="10" spans="3:13" ht="39" x14ac:dyDescent="0.35">
      <c r="C10" s="11">
        <v>13</v>
      </c>
      <c r="D10" s="18" t="s">
        <v>35</v>
      </c>
      <c r="E10" s="11">
        <v>0.01</v>
      </c>
      <c r="F10" s="11">
        <v>0.01</v>
      </c>
      <c r="G10" s="11">
        <v>0.01</v>
      </c>
      <c r="H10" s="11">
        <v>0.01</v>
      </c>
      <c r="I10" s="11">
        <v>0.01</v>
      </c>
      <c r="J10" s="11">
        <v>0.01</v>
      </c>
      <c r="K10" s="11">
        <v>0.01</v>
      </c>
      <c r="L10" s="17" t="s">
        <v>36</v>
      </c>
      <c r="M10" s="17">
        <v>7565914</v>
      </c>
    </row>
    <row r="11" spans="3:13" x14ac:dyDescent="0.35">
      <c r="C11" s="11">
        <v>15</v>
      </c>
      <c r="D11" s="12" t="s">
        <v>39</v>
      </c>
      <c r="E11" s="11">
        <v>3.9789999999999999E-2</v>
      </c>
      <c r="F11" s="11">
        <v>5.602999999999999E-2</v>
      </c>
      <c r="G11" s="11">
        <v>7.7719999999999997E-2</v>
      </c>
      <c r="H11" s="11">
        <v>9.4329999999999983E-2</v>
      </c>
      <c r="I11" s="11">
        <v>0.14016999999999996</v>
      </c>
      <c r="J11" s="11">
        <v>0.29298000000000007</v>
      </c>
      <c r="K11" s="11">
        <v>5.4700000000000006E-2</v>
      </c>
      <c r="L11" s="12"/>
      <c r="M11" s="36">
        <v>239500</v>
      </c>
    </row>
    <row r="12" spans="3:13" x14ac:dyDescent="0.35">
      <c r="C12" s="11">
        <v>16</v>
      </c>
      <c r="D12" s="12" t="s">
        <v>40</v>
      </c>
      <c r="E12" s="11">
        <v>0.20093950000000002</v>
      </c>
      <c r="F12" s="11">
        <v>0.28295149999999997</v>
      </c>
      <c r="G12" s="11">
        <v>0.392486</v>
      </c>
      <c r="H12" s="11">
        <v>0.47636649999999992</v>
      </c>
      <c r="I12" s="11">
        <v>0.70785849999999984</v>
      </c>
      <c r="J12" s="11">
        <v>1.4795490000000004</v>
      </c>
      <c r="K12" s="11">
        <v>0.27623500000000006</v>
      </c>
      <c r="L12" s="14"/>
      <c r="M12" s="36">
        <v>700000</v>
      </c>
    </row>
    <row r="13" spans="3:13" x14ac:dyDescent="0.35">
      <c r="C13" s="11">
        <v>17</v>
      </c>
      <c r="D13" s="19" t="s">
        <v>49</v>
      </c>
      <c r="E13" s="20">
        <f>SUM(E7:E12)</f>
        <v>0.36072950000000004</v>
      </c>
      <c r="F13" s="20">
        <f>SUM(F7:F12)</f>
        <v>0.50598149999999997</v>
      </c>
      <c r="G13" s="20">
        <f>SUM(G7:G12)</f>
        <v>0.63720599999999994</v>
      </c>
      <c r="H13" s="20">
        <f>SUM(H7:H12)</f>
        <v>0.73769649999999998</v>
      </c>
      <c r="I13" s="20">
        <f>SUM(I7:I12)</f>
        <v>1.0150284999999997</v>
      </c>
      <c r="J13" s="20">
        <f>SUM(J7:J12)</f>
        <v>1.9395290000000005</v>
      </c>
      <c r="K13" s="20">
        <f>SUM(K7:K12)</f>
        <v>0.47793500000000011</v>
      </c>
      <c r="L13" s="20">
        <f>SUM(L7:L12)</f>
        <v>0</v>
      </c>
      <c r="M13" s="20">
        <f>SUM(M6:M12)</f>
        <v>19905414</v>
      </c>
    </row>
    <row r="14" spans="3:13" ht="15.5" x14ac:dyDescent="0.35">
      <c r="C14" s="25"/>
      <c r="D14" s="26" t="s">
        <v>46</v>
      </c>
      <c r="E14" s="27" t="e">
        <f>E13+#REF!+#REF!</f>
        <v>#REF!</v>
      </c>
      <c r="F14" s="27" t="e">
        <f>F13+#REF!+#REF!</f>
        <v>#REF!</v>
      </c>
      <c r="G14" s="27" t="e">
        <f>G13+#REF!+#REF!</f>
        <v>#REF!</v>
      </c>
      <c r="H14" s="27" t="e">
        <f>H13+#REF!+#REF!</f>
        <v>#REF!</v>
      </c>
      <c r="I14" s="27" t="e">
        <f>I13+#REF!+#REF!</f>
        <v>#REF!</v>
      </c>
      <c r="J14" s="27" t="e">
        <f>J13+#REF!+#REF!</f>
        <v>#REF!</v>
      </c>
      <c r="K14" s="27" t="e">
        <f>K13+#REF!+#REF!</f>
        <v>#REF!</v>
      </c>
      <c r="L14" s="28" t="s">
        <v>47</v>
      </c>
    </row>
    <row r="19" spans="4:5" x14ac:dyDescent="0.35">
      <c r="D19" t="s">
        <v>55</v>
      </c>
    </row>
    <row r="20" spans="4:5" ht="42" x14ac:dyDescent="0.35">
      <c r="D20" s="18" t="s">
        <v>29</v>
      </c>
      <c r="E20" s="17">
        <v>5500000</v>
      </c>
    </row>
    <row r="21" spans="4:5" ht="28" x14ac:dyDescent="0.35">
      <c r="D21" s="18" t="s">
        <v>31</v>
      </c>
      <c r="E21" s="35">
        <v>1000000</v>
      </c>
    </row>
    <row r="22" spans="4:5" x14ac:dyDescent="0.35">
      <c r="D22" s="18" t="s">
        <v>33</v>
      </c>
      <c r="E22" s="35">
        <v>1900000</v>
      </c>
    </row>
    <row r="23" spans="4:5" ht="28" x14ac:dyDescent="0.35">
      <c r="D23" s="18" t="s">
        <v>35</v>
      </c>
      <c r="E23" s="17">
        <v>7565914</v>
      </c>
    </row>
    <row r="24" spans="4:5" x14ac:dyDescent="0.35">
      <c r="D24" s="12" t="s">
        <v>39</v>
      </c>
      <c r="E24" s="36">
        <v>239500</v>
      </c>
    </row>
    <row r="25" spans="4:5" x14ac:dyDescent="0.35">
      <c r="D25" s="12" t="s">
        <v>40</v>
      </c>
      <c r="E25" s="36">
        <v>700000</v>
      </c>
    </row>
    <row r="26" spans="4:5" x14ac:dyDescent="0.35">
      <c r="D26" s="19" t="s">
        <v>49</v>
      </c>
      <c r="E26" s="20">
        <f>SUM(E19:E25)</f>
        <v>16905414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N22"/>
  <sheetViews>
    <sheetView topLeftCell="A13" zoomScale="85" zoomScaleNormal="85" workbookViewId="0">
      <selection activeCell="F22" sqref="F22:M22"/>
    </sheetView>
  </sheetViews>
  <sheetFormatPr defaultRowHeight="14.5" x14ac:dyDescent="0.35"/>
  <cols>
    <col min="6" max="6" width="22.7265625" customWidth="1"/>
    <col min="14" max="14" width="46.08984375" customWidth="1"/>
  </cols>
  <sheetData>
    <row r="8" spans="5:14" ht="28" x14ac:dyDescent="0.35">
      <c r="E8" s="8" t="s">
        <v>1</v>
      </c>
      <c r="F8" s="8" t="s">
        <v>2</v>
      </c>
      <c r="G8" s="8" t="s">
        <v>3</v>
      </c>
      <c r="H8" s="8" t="s">
        <v>4</v>
      </c>
      <c r="I8" s="8" t="s">
        <v>5</v>
      </c>
      <c r="J8" s="8" t="s">
        <v>6</v>
      </c>
      <c r="K8" s="8" t="s">
        <v>7</v>
      </c>
      <c r="L8" s="8" t="s">
        <v>8</v>
      </c>
      <c r="M8" s="8" t="s">
        <v>9</v>
      </c>
      <c r="N8" s="9" t="s">
        <v>10</v>
      </c>
    </row>
    <row r="9" spans="5:14" ht="60" customHeight="1" x14ac:dyDescent="0.35">
      <c r="E9" s="11">
        <v>1</v>
      </c>
      <c r="F9" s="12" t="s">
        <v>11</v>
      </c>
      <c r="G9" s="11">
        <v>2</v>
      </c>
      <c r="H9" s="11">
        <v>2.5</v>
      </c>
      <c r="I9" s="11">
        <v>4</v>
      </c>
      <c r="J9" s="11">
        <v>5</v>
      </c>
      <c r="K9" s="11">
        <v>7</v>
      </c>
      <c r="L9" s="11">
        <v>17</v>
      </c>
      <c r="M9" s="13">
        <v>0</v>
      </c>
      <c r="N9" s="14" t="s">
        <v>12</v>
      </c>
    </row>
    <row r="10" spans="5:14" ht="46" customHeight="1" x14ac:dyDescent="0.35">
      <c r="E10" s="11">
        <v>2</v>
      </c>
      <c r="F10" s="12" t="s">
        <v>13</v>
      </c>
      <c r="G10" s="32">
        <v>0.75</v>
      </c>
      <c r="H10" s="32">
        <v>0.75</v>
      </c>
      <c r="I10" s="32">
        <v>0.75</v>
      </c>
      <c r="J10" s="32">
        <v>0.75</v>
      </c>
      <c r="K10" s="32">
        <v>0.75</v>
      </c>
      <c r="L10" s="11">
        <v>1.02</v>
      </c>
      <c r="M10" s="11">
        <v>1.36</v>
      </c>
      <c r="N10" s="14" t="s">
        <v>14</v>
      </c>
    </row>
    <row r="11" spans="5:14" ht="38.5" customHeight="1" x14ac:dyDescent="0.35">
      <c r="E11" s="11">
        <v>3</v>
      </c>
      <c r="F11" s="12" t="s">
        <v>15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1">
        <v>1.35</v>
      </c>
      <c r="M11" s="13">
        <v>0</v>
      </c>
      <c r="N11" s="14" t="s">
        <v>16</v>
      </c>
    </row>
    <row r="12" spans="5:14" ht="50.5" customHeight="1" x14ac:dyDescent="0.35">
      <c r="E12" s="11">
        <v>4</v>
      </c>
      <c r="F12" s="12" t="s">
        <v>17</v>
      </c>
      <c r="G12" s="11">
        <v>0.52</v>
      </c>
      <c r="H12" s="11">
        <v>1.02</v>
      </c>
      <c r="I12" s="11">
        <v>1.04</v>
      </c>
      <c r="J12" s="11">
        <v>1.32</v>
      </c>
      <c r="K12" s="11">
        <v>2.77</v>
      </c>
      <c r="L12" s="11">
        <v>3.26</v>
      </c>
      <c r="M12" s="13">
        <v>0.93</v>
      </c>
      <c r="N12" s="14" t="s">
        <v>18</v>
      </c>
    </row>
    <row r="13" spans="5:14" ht="53" customHeight="1" x14ac:dyDescent="0.35">
      <c r="E13" s="11">
        <v>5</v>
      </c>
      <c r="F13" s="12" t="s">
        <v>19</v>
      </c>
      <c r="G13" s="13">
        <v>0.5</v>
      </c>
      <c r="H13" s="13">
        <v>1</v>
      </c>
      <c r="I13" s="13">
        <v>1.5</v>
      </c>
      <c r="J13" s="13">
        <v>1.86</v>
      </c>
      <c r="K13" s="13">
        <v>2.7</v>
      </c>
      <c r="L13" s="13">
        <v>5.75</v>
      </c>
      <c r="M13" s="13">
        <v>0</v>
      </c>
      <c r="N13" s="14" t="s">
        <v>20</v>
      </c>
    </row>
    <row r="14" spans="5:14" ht="40" customHeight="1" x14ac:dyDescent="0.35">
      <c r="E14" s="11">
        <v>6</v>
      </c>
      <c r="F14" s="12" t="s">
        <v>21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1.6</v>
      </c>
      <c r="N14" s="14" t="s">
        <v>22</v>
      </c>
    </row>
    <row r="15" spans="5:14" x14ac:dyDescent="0.35">
      <c r="E15" s="11">
        <v>7</v>
      </c>
      <c r="F15" s="12" t="s">
        <v>23</v>
      </c>
      <c r="G15" s="11">
        <v>1E-3</v>
      </c>
      <c r="H15" s="11">
        <v>2E-3</v>
      </c>
      <c r="I15" s="11">
        <v>4.0000000000000001E-3</v>
      </c>
      <c r="J15" s="11">
        <v>5.0000000000000001E-3</v>
      </c>
      <c r="K15" s="11">
        <v>6.0000000000000001E-3</v>
      </c>
      <c r="L15" s="11">
        <v>7.0000000000000001E-3</v>
      </c>
      <c r="M15" s="11">
        <v>0.1</v>
      </c>
      <c r="N15" s="16" t="s">
        <v>24</v>
      </c>
    </row>
    <row r="16" spans="5:14" ht="48.5" customHeight="1" x14ac:dyDescent="0.35">
      <c r="E16" s="11">
        <v>8</v>
      </c>
      <c r="F16" s="12" t="s">
        <v>25</v>
      </c>
      <c r="G16" s="11">
        <v>6.7000000000000004E-2</v>
      </c>
      <c r="H16" s="11">
        <v>0.13300000000000001</v>
      </c>
      <c r="I16" s="11">
        <v>0.26</v>
      </c>
      <c r="J16" s="11">
        <v>0.26</v>
      </c>
      <c r="K16" s="11">
        <v>0.53300000000000003</v>
      </c>
      <c r="L16" s="11">
        <v>0.53300000000000003</v>
      </c>
      <c r="M16" s="11">
        <v>0.53300000000000003</v>
      </c>
      <c r="N16" s="17" t="s">
        <v>26</v>
      </c>
    </row>
    <row r="17" spans="5:14" ht="42.5" customHeight="1" x14ac:dyDescent="0.35">
      <c r="E17" s="11">
        <v>9</v>
      </c>
      <c r="F17" s="12" t="s">
        <v>27</v>
      </c>
      <c r="G17" s="11">
        <v>1.0999999999999999E-2</v>
      </c>
      <c r="H17" s="11">
        <v>1.0999999999999999E-2</v>
      </c>
      <c r="I17" s="11">
        <v>1.0999999999999999E-2</v>
      </c>
      <c r="J17" s="11">
        <v>1.0999999999999999E-2</v>
      </c>
      <c r="K17" s="11">
        <v>1.0999999999999999E-2</v>
      </c>
      <c r="L17" s="11">
        <v>1.0999999999999999E-2</v>
      </c>
      <c r="M17" s="13">
        <v>0</v>
      </c>
      <c r="N17" s="17" t="s">
        <v>28</v>
      </c>
    </row>
    <row r="18" spans="5:14" ht="29" customHeight="1" x14ac:dyDescent="0.35">
      <c r="E18" s="11">
        <v>14</v>
      </c>
      <c r="F18" s="18" t="s">
        <v>37</v>
      </c>
      <c r="G18" s="11">
        <v>0.01</v>
      </c>
      <c r="H18" s="11">
        <v>0.02</v>
      </c>
      <c r="I18" s="11">
        <v>0.04</v>
      </c>
      <c r="J18" s="11">
        <v>0.06</v>
      </c>
      <c r="K18" s="11">
        <v>0.08</v>
      </c>
      <c r="L18" s="11">
        <v>0.2</v>
      </c>
      <c r="M18" s="13">
        <v>0.8</v>
      </c>
      <c r="N18" s="14" t="s">
        <v>38</v>
      </c>
    </row>
    <row r="19" spans="5:14" x14ac:dyDescent="0.35">
      <c r="E19" s="11">
        <v>17</v>
      </c>
      <c r="F19" s="19" t="s">
        <v>48</v>
      </c>
      <c r="G19" s="20">
        <f>SUM(G9:G18)</f>
        <v>3.859</v>
      </c>
      <c r="H19" s="20">
        <f>SUM(H9:H18)</f>
        <v>5.4359999999999991</v>
      </c>
      <c r="I19" s="20">
        <f>SUM(I9:I18)</f>
        <v>7.6049999999999995</v>
      </c>
      <c r="J19" s="20">
        <f>SUM(J9:J18)</f>
        <v>9.266</v>
      </c>
      <c r="K19" s="20">
        <f>SUM(K9:K18)</f>
        <v>13.849999999999998</v>
      </c>
      <c r="L19" s="20">
        <f>SUM(L9:L18)</f>
        <v>29.131000000000004</v>
      </c>
      <c r="M19" s="21">
        <f>SUM(M9:M18)</f>
        <v>5.3230000000000004</v>
      </c>
      <c r="N19" s="22"/>
    </row>
    <row r="20" spans="5:14" x14ac:dyDescent="0.35">
      <c r="E20" s="11">
        <v>18</v>
      </c>
      <c r="F20" s="12" t="s">
        <v>42</v>
      </c>
      <c r="G20" s="11">
        <f>G19*0.05</f>
        <v>0.19295000000000001</v>
      </c>
      <c r="H20" s="11">
        <f t="shared" ref="H20:M20" si="0">SUM(H19)*0.05</f>
        <v>0.27179999999999999</v>
      </c>
      <c r="I20" s="11">
        <f t="shared" si="0"/>
        <v>0.38024999999999998</v>
      </c>
      <c r="J20" s="11">
        <f t="shared" si="0"/>
        <v>0.46330000000000005</v>
      </c>
      <c r="K20" s="11">
        <f t="shared" si="0"/>
        <v>0.69249999999999989</v>
      </c>
      <c r="L20" s="11">
        <f t="shared" si="0"/>
        <v>1.4565500000000002</v>
      </c>
      <c r="M20" s="11">
        <f t="shared" si="0"/>
        <v>0.26615000000000005</v>
      </c>
      <c r="N20" s="24" t="s">
        <v>43</v>
      </c>
    </row>
    <row r="21" spans="5:14" x14ac:dyDescent="0.35">
      <c r="E21" s="11">
        <v>19</v>
      </c>
      <c r="F21" s="12" t="s">
        <v>44</v>
      </c>
      <c r="G21" s="11">
        <f t="shared" ref="G21:M21" si="1">SUM(G19:G20)*0.15</f>
        <v>0.60779249999999996</v>
      </c>
      <c r="H21" s="11">
        <f t="shared" si="1"/>
        <v>0.85616999999999976</v>
      </c>
      <c r="I21" s="11">
        <f t="shared" si="1"/>
        <v>1.1977875</v>
      </c>
      <c r="J21" s="11">
        <f t="shared" si="1"/>
        <v>1.459395</v>
      </c>
      <c r="K21" s="11">
        <f t="shared" si="1"/>
        <v>2.1813749999999996</v>
      </c>
      <c r="L21" s="11">
        <f t="shared" si="1"/>
        <v>4.5881325000000004</v>
      </c>
      <c r="M21" s="11">
        <f t="shared" si="1"/>
        <v>0.83837249999999996</v>
      </c>
      <c r="N21" s="24" t="s">
        <v>45</v>
      </c>
    </row>
    <row r="22" spans="5:14" ht="15.5" x14ac:dyDescent="0.35">
      <c r="E22" s="25"/>
      <c r="F22" s="26" t="s">
        <v>46</v>
      </c>
      <c r="G22" s="27">
        <f t="shared" ref="G22:M22" si="2">G19+G20+G21</f>
        <v>4.6597425000000001</v>
      </c>
      <c r="H22" s="27">
        <f t="shared" si="2"/>
        <v>6.5639699999999985</v>
      </c>
      <c r="I22" s="27">
        <f t="shared" si="2"/>
        <v>9.1830374999999993</v>
      </c>
      <c r="J22" s="27">
        <f t="shared" si="2"/>
        <v>11.188695000000001</v>
      </c>
      <c r="K22" s="27">
        <f t="shared" si="2"/>
        <v>16.723874999999996</v>
      </c>
      <c r="L22" s="27">
        <f t="shared" si="2"/>
        <v>35.175682500000008</v>
      </c>
      <c r="M22" s="27">
        <f t="shared" si="2"/>
        <v>6.4275225000000002</v>
      </c>
      <c r="N22" s="28" t="s">
        <v>47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I20"/>
  <sheetViews>
    <sheetView tabSelected="1" topLeftCell="A4" workbookViewId="0">
      <selection activeCell="J13" sqref="J13"/>
    </sheetView>
  </sheetViews>
  <sheetFormatPr defaultColWidth="19" defaultRowHeight="14.5" x14ac:dyDescent="0.35"/>
  <cols>
    <col min="1" max="1" width="24.6328125" style="34" customWidth="1"/>
    <col min="2" max="2" width="10.453125" style="34" customWidth="1"/>
    <col min="3" max="3" width="8.81640625" style="34" customWidth="1"/>
    <col min="4" max="4" width="7" style="34" customWidth="1"/>
    <col min="5" max="5" width="9.54296875" style="34" customWidth="1"/>
    <col min="6" max="6" width="19.26953125" style="34" customWidth="1"/>
    <col min="7" max="7" width="15.26953125" style="34" customWidth="1"/>
    <col min="8" max="8" width="18.90625" style="34" customWidth="1"/>
    <col min="9" max="9" width="8" style="34" customWidth="1"/>
    <col min="10" max="16384" width="19" style="34"/>
  </cols>
  <sheetData>
    <row r="8" spans="2:9" x14ac:dyDescent="0.35">
      <c r="B8" s="34" t="s">
        <v>50</v>
      </c>
      <c r="C8" s="34">
        <v>0.36070000000000002</v>
      </c>
      <c r="D8" s="34">
        <v>0.50590000000000002</v>
      </c>
      <c r="E8" s="34">
        <v>0.63719999999999999</v>
      </c>
      <c r="F8" s="34">
        <v>0.73760000000000003</v>
      </c>
      <c r="G8" s="34">
        <v>1.0149999999999999</v>
      </c>
      <c r="H8" s="34">
        <v>1.9395</v>
      </c>
      <c r="I8" s="34">
        <v>0.47789999999999999</v>
      </c>
    </row>
    <row r="9" spans="2:9" x14ac:dyDescent="0.35">
      <c r="B9" s="34" t="s">
        <v>51</v>
      </c>
      <c r="C9" s="34">
        <v>4.6597</v>
      </c>
      <c r="D9" s="34">
        <v>6.5640000000000001</v>
      </c>
      <c r="E9" s="34">
        <v>9.1829999999999998</v>
      </c>
      <c r="F9" s="34">
        <v>11.189</v>
      </c>
      <c r="G9" s="34">
        <v>16.724</v>
      </c>
      <c r="H9" s="34">
        <v>35.176000000000002</v>
      </c>
      <c r="I9" s="34">
        <v>6.4275000000000002</v>
      </c>
    </row>
    <row r="10" spans="2:9" x14ac:dyDescent="0.35">
      <c r="B10" s="34" t="s">
        <v>52</v>
      </c>
    </row>
    <row r="13" spans="2:9" ht="58" x14ac:dyDescent="0.35">
      <c r="B13" s="34" t="s">
        <v>50</v>
      </c>
      <c r="C13" s="34" t="s">
        <v>51</v>
      </c>
      <c r="D13" s="34" t="s">
        <v>53</v>
      </c>
      <c r="E13" s="34" t="s">
        <v>52</v>
      </c>
      <c r="F13" s="34" t="s">
        <v>54</v>
      </c>
      <c r="G13" s="34" t="s">
        <v>56</v>
      </c>
      <c r="H13" s="34" t="s">
        <v>57</v>
      </c>
    </row>
    <row r="14" spans="2:9" x14ac:dyDescent="0.35">
      <c r="B14" s="34">
        <v>17000000</v>
      </c>
      <c r="C14" s="34">
        <v>4.6597</v>
      </c>
      <c r="D14" s="34">
        <v>7</v>
      </c>
      <c r="E14" s="34">
        <f>D14-C14</f>
        <v>2.3403</v>
      </c>
      <c r="F14" s="34">
        <f>B14/E14</f>
        <v>7264025.979575268</v>
      </c>
      <c r="G14" s="34">
        <v>2430000</v>
      </c>
      <c r="H14" s="34">
        <f>G14/E14</f>
        <v>1038328.419433406</v>
      </c>
    </row>
    <row r="15" spans="2:9" x14ac:dyDescent="0.35">
      <c r="B15" s="34">
        <v>17000000</v>
      </c>
      <c r="C15" s="34">
        <v>6.5640000000000001</v>
      </c>
      <c r="D15" s="34">
        <v>10</v>
      </c>
      <c r="E15" s="34">
        <f t="shared" ref="E15:E20" si="0">D15-C15</f>
        <v>3.4359999999999999</v>
      </c>
      <c r="F15" s="34">
        <f t="shared" ref="F15:F20" si="1">B15/E15</f>
        <v>4947613.5040745055</v>
      </c>
      <c r="G15" s="34">
        <v>2430000</v>
      </c>
      <c r="H15" s="34">
        <f t="shared" ref="H15:H20" si="2">G15/E15</f>
        <v>707217.6949941793</v>
      </c>
    </row>
    <row r="16" spans="2:9" x14ac:dyDescent="0.35">
      <c r="B16" s="34">
        <v>17000000</v>
      </c>
      <c r="C16" s="34">
        <v>9.1829999999999998</v>
      </c>
      <c r="D16" s="34">
        <v>13</v>
      </c>
      <c r="E16" s="34">
        <f t="shared" si="0"/>
        <v>3.8170000000000002</v>
      </c>
      <c r="F16" s="34">
        <f t="shared" si="1"/>
        <v>4453759.4969871622</v>
      </c>
      <c r="G16" s="34">
        <v>2430000</v>
      </c>
      <c r="H16" s="34">
        <f t="shared" si="2"/>
        <v>636625.62221640034</v>
      </c>
    </row>
    <row r="17" spans="2:8" x14ac:dyDescent="0.35">
      <c r="B17" s="34">
        <v>17000000</v>
      </c>
      <c r="C17" s="34">
        <v>11.189</v>
      </c>
      <c r="D17" s="34">
        <v>16</v>
      </c>
      <c r="E17" s="34">
        <f t="shared" si="0"/>
        <v>4.8109999999999999</v>
      </c>
      <c r="F17" s="34">
        <f t="shared" si="1"/>
        <v>3533568.9045936395</v>
      </c>
      <c r="G17" s="34">
        <v>2430000</v>
      </c>
      <c r="H17" s="34">
        <f t="shared" si="2"/>
        <v>505092.49636250263</v>
      </c>
    </row>
    <row r="18" spans="2:8" x14ac:dyDescent="0.35">
      <c r="B18" s="34">
        <v>17000000</v>
      </c>
      <c r="C18" s="34">
        <v>16.724</v>
      </c>
      <c r="D18" s="34">
        <v>20</v>
      </c>
      <c r="E18" s="34">
        <f t="shared" si="0"/>
        <v>3.2759999999999998</v>
      </c>
      <c r="F18" s="34">
        <f t="shared" si="1"/>
        <v>5189255.1892551892</v>
      </c>
      <c r="G18" s="34">
        <v>2430000</v>
      </c>
      <c r="H18" s="34">
        <f t="shared" si="2"/>
        <v>741758.24175824178</v>
      </c>
    </row>
    <row r="19" spans="2:8" x14ac:dyDescent="0.35">
      <c r="B19" s="34">
        <v>17000000</v>
      </c>
      <c r="C19" s="34">
        <v>35.176000000000002</v>
      </c>
      <c r="D19" s="34">
        <v>40</v>
      </c>
      <c r="E19" s="34">
        <f t="shared" si="0"/>
        <v>4.8239999999999981</v>
      </c>
      <c r="F19" s="34">
        <f t="shared" si="1"/>
        <v>3524046.4344941969</v>
      </c>
      <c r="G19" s="34">
        <v>2430000</v>
      </c>
      <c r="H19" s="34">
        <f t="shared" si="2"/>
        <v>503731.3432835823</v>
      </c>
    </row>
    <row r="20" spans="2:8" x14ac:dyDescent="0.35">
      <c r="B20" s="34">
        <v>17000000</v>
      </c>
      <c r="C20" s="34">
        <v>6.4275000000000002</v>
      </c>
      <c r="D20" s="34">
        <v>30</v>
      </c>
      <c r="E20" s="34">
        <f t="shared" si="0"/>
        <v>23.572499999999998</v>
      </c>
      <c r="F20" s="34">
        <f t="shared" si="1"/>
        <v>721179.34033301519</v>
      </c>
      <c r="G20" s="34">
        <v>2430000</v>
      </c>
      <c r="H20" s="34">
        <f t="shared" si="2"/>
        <v>103086.22335348395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T32"/>
  <sheetViews>
    <sheetView topLeftCell="B22" workbookViewId="0">
      <selection activeCell="M26" sqref="M26:T32"/>
    </sheetView>
  </sheetViews>
  <sheetFormatPr defaultRowHeight="14.5" x14ac:dyDescent="0.35"/>
  <sheetData>
    <row r="13" spans="5:11" ht="15" thickBot="1" x14ac:dyDescent="0.4"/>
    <row r="14" spans="5:11" ht="18" x14ac:dyDescent="0.35">
      <c r="E14" s="37"/>
      <c r="F14" s="37"/>
      <c r="G14" s="42" t="s">
        <v>53</v>
      </c>
      <c r="H14" s="42" t="s">
        <v>52</v>
      </c>
      <c r="I14" s="42" t="s">
        <v>54</v>
      </c>
      <c r="J14" s="42" t="s">
        <v>56</v>
      </c>
      <c r="K14" s="37" t="s">
        <v>58</v>
      </c>
    </row>
    <row r="15" spans="5:11" ht="198" x14ac:dyDescent="0.35">
      <c r="E15" s="38"/>
      <c r="F15" s="39" t="s">
        <v>51</v>
      </c>
      <c r="G15" s="43"/>
      <c r="H15" s="43"/>
      <c r="I15" s="43"/>
      <c r="J15" s="43"/>
      <c r="K15" s="39" t="s">
        <v>60</v>
      </c>
    </row>
    <row r="16" spans="5:11" ht="18" x14ac:dyDescent="0.35">
      <c r="E16" s="39" t="s">
        <v>58</v>
      </c>
      <c r="F16" s="38"/>
      <c r="G16" s="43"/>
      <c r="H16" s="43"/>
      <c r="I16" s="43"/>
      <c r="J16" s="43"/>
      <c r="K16" s="38"/>
    </row>
    <row r="17" spans="5:20" ht="36.5" thickBot="1" x14ac:dyDescent="0.4">
      <c r="E17" s="40" t="s">
        <v>59</v>
      </c>
      <c r="F17" s="41"/>
      <c r="G17" s="44"/>
      <c r="H17" s="44"/>
      <c r="I17" s="44"/>
      <c r="J17" s="44"/>
      <c r="K17" s="41"/>
    </row>
    <row r="18" spans="5:20" ht="18.5" thickBot="1" x14ac:dyDescent="0.4">
      <c r="E18" s="33">
        <v>20000000</v>
      </c>
      <c r="F18" s="33">
        <v>4.6597</v>
      </c>
      <c r="G18" s="33">
        <v>7</v>
      </c>
      <c r="H18" s="33">
        <v>2.3403</v>
      </c>
      <c r="I18" s="33">
        <v>8545912.9169999994</v>
      </c>
      <c r="J18" s="33">
        <v>2850000</v>
      </c>
      <c r="K18" s="33">
        <v>1217792.591</v>
      </c>
    </row>
    <row r="19" spans="5:20" ht="18.5" thickBot="1" x14ac:dyDescent="0.4">
      <c r="E19" s="33">
        <v>20000000</v>
      </c>
      <c r="F19" s="33">
        <v>6.5640000000000001</v>
      </c>
      <c r="G19" s="33">
        <v>10</v>
      </c>
      <c r="H19" s="33">
        <v>3.4359999999999999</v>
      </c>
      <c r="I19" s="33">
        <v>5820721.7690000003</v>
      </c>
      <c r="J19" s="33">
        <v>2850000</v>
      </c>
      <c r="K19" s="33">
        <v>829452.85219999996</v>
      </c>
    </row>
    <row r="20" spans="5:20" ht="18.5" thickBot="1" x14ac:dyDescent="0.4">
      <c r="E20" s="33">
        <v>20000000</v>
      </c>
      <c r="F20" s="33">
        <v>9.1829999999999998</v>
      </c>
      <c r="G20" s="33">
        <v>13</v>
      </c>
      <c r="H20" s="33">
        <v>3.8170000000000002</v>
      </c>
      <c r="I20" s="33">
        <v>5239717.0549999997</v>
      </c>
      <c r="J20" s="33">
        <v>2850000</v>
      </c>
      <c r="K20" s="33">
        <v>746659.68039999995</v>
      </c>
    </row>
    <row r="21" spans="5:20" ht="18.5" thickBot="1" x14ac:dyDescent="0.4">
      <c r="E21" s="33">
        <v>20000000</v>
      </c>
      <c r="F21" s="33">
        <v>11.189</v>
      </c>
      <c r="G21" s="33">
        <v>16</v>
      </c>
      <c r="H21" s="33">
        <v>4.8109999999999999</v>
      </c>
      <c r="I21" s="33">
        <v>4157139.8879999998</v>
      </c>
      <c r="J21" s="33">
        <v>2850000</v>
      </c>
      <c r="K21" s="33">
        <v>592392.43400000001</v>
      </c>
    </row>
    <row r="25" spans="5:20" ht="15" thickBot="1" x14ac:dyDescent="0.4"/>
    <row r="26" spans="5:20" ht="36.5" thickBot="1" x14ac:dyDescent="0.4">
      <c r="M26" s="37"/>
      <c r="N26" s="38"/>
      <c r="O26" s="39" t="s">
        <v>58</v>
      </c>
      <c r="P26" s="40" t="s">
        <v>59</v>
      </c>
      <c r="Q26" s="33">
        <v>20000000</v>
      </c>
      <c r="R26" s="33">
        <v>20000000</v>
      </c>
      <c r="S26" s="33">
        <v>20000000</v>
      </c>
      <c r="T26" s="33">
        <v>20000000</v>
      </c>
    </row>
    <row r="27" spans="5:20" ht="36.5" thickBot="1" x14ac:dyDescent="0.4">
      <c r="M27" s="37"/>
      <c r="N27" s="39" t="s">
        <v>51</v>
      </c>
      <c r="O27" s="38"/>
      <c r="P27" s="41"/>
      <c r="Q27" s="33">
        <v>4.6597</v>
      </c>
      <c r="R27" s="33">
        <v>6.5640000000000001</v>
      </c>
      <c r="S27" s="33">
        <v>9.1829999999999998</v>
      </c>
      <c r="T27" s="33">
        <v>11.189</v>
      </c>
    </row>
    <row r="28" spans="5:20" ht="18.5" thickBot="1" x14ac:dyDescent="0.4">
      <c r="M28" s="42" t="s">
        <v>53</v>
      </c>
      <c r="N28" s="43"/>
      <c r="O28" s="43"/>
      <c r="P28" s="44"/>
      <c r="Q28" s="33">
        <v>7</v>
      </c>
      <c r="R28" s="33">
        <v>10</v>
      </c>
      <c r="S28" s="33">
        <v>13</v>
      </c>
      <c r="T28" s="33">
        <v>16</v>
      </c>
    </row>
    <row r="29" spans="5:20" ht="18.5" thickBot="1" x14ac:dyDescent="0.4">
      <c r="M29" s="42" t="s">
        <v>52</v>
      </c>
      <c r="N29" s="43"/>
      <c r="O29" s="43"/>
      <c r="P29" s="44"/>
      <c r="Q29" s="33">
        <v>2.3403</v>
      </c>
      <c r="R29" s="33">
        <v>3.4359999999999999</v>
      </c>
      <c r="S29" s="33">
        <v>3.8170000000000002</v>
      </c>
      <c r="T29" s="33">
        <v>4.8109999999999999</v>
      </c>
    </row>
    <row r="30" spans="5:20" ht="18.5" thickBot="1" x14ac:dyDescent="0.4">
      <c r="M30" s="42" t="s">
        <v>54</v>
      </c>
      <c r="N30" s="43"/>
      <c r="O30" s="43"/>
      <c r="P30" s="44"/>
      <c r="Q30" s="33">
        <v>8545912.9169999994</v>
      </c>
      <c r="R30" s="33">
        <v>5820721.7690000003</v>
      </c>
      <c r="S30" s="33">
        <v>5239717.0549999997</v>
      </c>
      <c r="T30" s="33">
        <v>4157139.8879999998</v>
      </c>
    </row>
    <row r="31" spans="5:20" ht="18.5" thickBot="1" x14ac:dyDescent="0.4">
      <c r="M31" s="42" t="s">
        <v>56</v>
      </c>
      <c r="N31" s="43"/>
      <c r="O31" s="43"/>
      <c r="P31" s="44"/>
      <c r="Q31" s="33">
        <v>2850000</v>
      </c>
      <c r="R31" s="33">
        <v>2850000</v>
      </c>
      <c r="S31" s="33">
        <v>2850000</v>
      </c>
      <c r="T31" s="33">
        <v>2850000</v>
      </c>
    </row>
    <row r="32" spans="5:20" ht="198.5" thickBot="1" x14ac:dyDescent="0.4">
      <c r="M32" s="37" t="s">
        <v>58</v>
      </c>
      <c r="N32" s="39" t="s">
        <v>60</v>
      </c>
      <c r="O32" s="38"/>
      <c r="P32" s="41"/>
      <c r="Q32" s="33">
        <v>1217792.591</v>
      </c>
      <c r="R32" s="33">
        <v>829452.85219999996</v>
      </c>
      <c r="S32" s="33">
        <v>746659.68039999995</v>
      </c>
      <c r="T32" s="33">
        <v>592392.43400000001</v>
      </c>
    </row>
  </sheetData>
  <mergeCells count="8">
    <mergeCell ref="M30:P30"/>
    <mergeCell ref="M31:P31"/>
    <mergeCell ref="G14:G17"/>
    <mergeCell ref="H14:H17"/>
    <mergeCell ref="I14:I17"/>
    <mergeCell ref="J14:J17"/>
    <mergeCell ref="M28:P28"/>
    <mergeCell ref="M29:P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Costing of 250ml-20L (2)</vt:lpstr>
      <vt:lpstr>Costing of 250ml-20L (2)_2</vt:lpstr>
      <vt:lpstr>FixedCost</vt:lpstr>
      <vt:lpstr>VC</vt:lpstr>
      <vt:lpstr>Sheet2</vt:lpstr>
      <vt:lpstr>Sheet3</vt:lpstr>
      <vt:lpstr>'Costing of 250ml-20L (2)'!Print_Area</vt:lpstr>
      <vt:lpstr>'Costing of 250ml-20L (2)_2'!Print_Area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MY</cp:lastModifiedBy>
  <cp:revision>2</cp:revision>
  <dcterms:created xsi:type="dcterms:W3CDTF">2006-09-16T00:00:00Z</dcterms:created>
  <dcterms:modified xsi:type="dcterms:W3CDTF">2022-12-21T21:18:45Z</dcterms:modified>
  <dc:language>en-US</dc:language>
</cp:coreProperties>
</file>