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<sst xmlns="http://schemas.openxmlformats.org/spreadsheetml/2006/main" count="42" uniqueCount="37">
  <si>
    <t>螺线管管口磁感应强度随电流变化而变化的数据记录表格</t>
  </si>
  <si>
    <t>单位：</t>
  </si>
  <si>
    <t>磁场强度</t>
  </si>
  <si>
    <t>mT</t>
  </si>
  <si>
    <t>电流A</t>
  </si>
  <si>
    <t>电流I</t>
  </si>
  <si>
    <t>B+（电流正向管口磁场）</t>
  </si>
  <si>
    <t>B-（电流反常管口磁场）</t>
  </si>
  <si>
    <t>B 管内=0.9*（B 左管口+B右管口）</t>
  </si>
  <si>
    <t>B（管内磁场）</t>
  </si>
  <si>
    <t>磁感应强度B与励磁电流I之间的关系表示为</t>
  </si>
  <si>
    <t>B=k*I</t>
  </si>
  <si>
    <t>则k（mT/A)</t>
  </si>
  <si>
    <t>《=输入它的斜率</t>
  </si>
  <si>
    <t>测量并计算出待测样品的维尔德常数</t>
  </si>
  <si>
    <t>重火石玻璃电流为0.5A，1A时调至检偏器至消光角度，计算维尔德常数</t>
  </si>
  <si>
    <t>检偏器角度°</t>
  </si>
  <si>
    <t>波长nm</t>
  </si>
  <si>
    <t>维尔德常数</t>
  </si>
  <si>
    <t>弧分/(特斯拉*厘米)</t>
  </si>
  <si>
    <t>波长</t>
  </si>
  <si>
    <t>检偏器角度θ+（电流0.5A）</t>
  </si>
  <si>
    <t>检偏器角度θ-（电流0.5A）</t>
  </si>
  <si>
    <t>维尔德常数V（电流0.5A）</t>
  </si>
  <si>
    <t>检偏器角度θ+（电流1A）</t>
  </si>
  <si>
    <t>检偏器角度θ-（电流1A）</t>
  </si>
  <si>
    <t>维尔德常数V（电流1A）</t>
  </si>
  <si>
    <t>维尔德常数V平均值</t>
  </si>
  <si>
    <t>记录你一开始的消光的θ</t>
  </si>
  <si>
    <t>k</t>
  </si>
  <si>
    <t>&lt;===</t>
  </si>
  <si>
    <t>输入左图斜率</t>
  </si>
  <si>
    <t>激光 波长λ=405nm，励磁电流I=1A时</t>
  </si>
  <si>
    <t>样品</t>
  </si>
  <si>
    <t>纯水</t>
  </si>
  <si>
    <t>乙醇</t>
  </si>
  <si>
    <t>食盐水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</si>
</sst>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7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B-I</a:t>
            </a:r>
            <a:r>
              <a:rPr altLang="en-US"/>
              <a:t>图像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866666666666667"/>
                  <c:y val="0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y = 61.2x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Sheet1!$B$6:$F$6</c:f>
              <c:numCache>
                <c:formatCode>0.0_ </c:formatCode>
                <c:ptCount val="5"/>
                <c:pt idx="0">
                  <c:v>0</c:v>
                </c:pt>
                <c:pt idx="1">
                  <c:v>16.2</c:v>
                </c:pt>
                <c:pt idx="2">
                  <c:v>30.6</c:v>
                </c:pt>
                <c:pt idx="3">
                  <c:v>46.8</c:v>
                </c:pt>
                <c:pt idx="4">
                  <c:v>61.2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50607"/>
        <c:axId val="64870275"/>
      </c:scatterChart>
      <c:valAx>
        <c:axId val="409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70275"/>
        <c:crosses val="autoZero"/>
        <c:crossBetween val="midCat"/>
      </c:valAx>
      <c:valAx>
        <c:axId val="648702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V---1/λ^2</a:t>
            </a:r>
            <a:endParaRPr lang="en-US" altLang="zh-CN"/>
          </a:p>
        </c:rich>
      </c:tx>
      <c:layout>
        <c:manualLayout>
          <c:xMode val="edge"/>
          <c:yMode val="edge"/>
          <c:x val="0.402777777777778"/>
          <c:y val="0.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78632478632479"/>
                  <c:y val="0.0177324019344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Sheet1!$F$26:$H$26</c:f>
              <c:numCache>
                <c:formatCode>General</c:formatCode>
                <c:ptCount val="3"/>
                <c:pt idx="0">
                  <c:v>6.0966316110349</c:v>
                </c:pt>
                <c:pt idx="1">
                  <c:v>3.53326926338402</c:v>
                </c:pt>
                <c:pt idx="2">
                  <c:v>2.36686390532544</c:v>
                </c:pt>
              </c:numCache>
            </c:numRef>
          </c:xVal>
          <c:yVal>
            <c:numRef>
              <c:f>Sheet1!$F$27:$H$27</c:f>
              <c:numCache>
                <c:formatCode>General</c:formatCode>
                <c:ptCount val="3"/>
                <c:pt idx="0">
                  <c:v>1715.6862745098</c:v>
                </c:pt>
                <c:pt idx="1">
                  <c:v>1017.1568627451</c:v>
                </c:pt>
                <c:pt idx="2">
                  <c:v>612.745098039216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25323"/>
        <c:axId val="900985155"/>
      </c:scatterChart>
      <c:valAx>
        <c:axId val="8056253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85155"/>
        <c:crosses val="autoZero"/>
        <c:crossBetween val="midCat"/>
      </c:valAx>
      <c:valAx>
        <c:axId val="9009851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253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png"/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527050</xdr:colOff>
      <xdr:row>7</xdr:row>
      <xdr:rowOff>162560</xdr:rowOff>
    </xdr:from>
    <xdr:to>
      <xdr:col>4</xdr:col>
      <xdr:colOff>633730</xdr:colOff>
      <xdr:row>23</xdr:row>
      <xdr:rowOff>116840</xdr:rowOff>
    </xdr:to>
    <xdr:graphicFrame>
      <xdr:nvGraphicFramePr>
        <xdr:cNvPr id="2" name="图表 1"/>
        <xdr:cNvGraphicFramePr/>
      </xdr:nvGraphicFramePr>
      <xdr:xfrm>
        <a:off x="527050" y="1442720"/>
        <a:ext cx="451866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190500</xdr:colOff>
      <xdr:row>31</xdr:row>
      <xdr:rowOff>45720</xdr:rowOff>
    </xdr:from>
    <xdr:to>
      <xdr:col>16</xdr:col>
      <xdr:colOff>53340</xdr:colOff>
      <xdr:row>39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55380" y="5715000"/>
          <a:ext cx="418338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525780</xdr:colOff>
      <xdr:row>24</xdr:row>
      <xdr:rowOff>7620</xdr:rowOff>
    </xdr:from>
    <xdr:to>
      <xdr:col>12</xdr:col>
      <xdr:colOff>0</xdr:colOff>
      <xdr:row>29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90660" y="4396740"/>
          <a:ext cx="1325880" cy="922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471805</xdr:colOff>
      <xdr:row>41</xdr:row>
      <xdr:rowOff>121285</xdr:rowOff>
    </xdr:from>
    <xdr:to>
      <xdr:col>4</xdr:col>
      <xdr:colOff>738505</xdr:colOff>
      <xdr:row>54</xdr:row>
      <xdr:rowOff>107315</xdr:rowOff>
    </xdr:to>
    <xdr:graphicFrame>
      <xdr:nvGraphicFramePr>
        <xdr:cNvPr id="9" name="图表 8"/>
        <xdr:cNvGraphicFramePr/>
      </xdr:nvGraphicFramePr>
      <xdr:xfrm>
        <a:off x="471805" y="7619365"/>
        <a:ext cx="4678680" cy="2363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27</xdr:row>
      <xdr:rowOff>0</xdr:rowOff>
    </xdr:from>
    <xdr:to>
      <xdr:col>33</xdr:col>
      <xdr:colOff>22860</xdr:colOff>
      <xdr:row>36</xdr:row>
      <xdr:rowOff>22860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823180" y="4937760"/>
          <a:ext cx="5577840" cy="1668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0</xdr:colOff>
      <xdr:row>38</xdr:row>
      <xdr:rowOff>0</xdr:rowOff>
    </xdr:from>
    <xdr:to>
      <xdr:col>33</xdr:col>
      <xdr:colOff>30480</xdr:colOff>
      <xdr:row>51</xdr:row>
      <xdr:rowOff>15240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823180" y="6949440"/>
          <a:ext cx="5585460" cy="2392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0</xdr:colOff>
      <xdr:row>53</xdr:row>
      <xdr:rowOff>53340</xdr:rowOff>
    </xdr:from>
    <xdr:to>
      <xdr:col>33</xdr:col>
      <xdr:colOff>76200</xdr:colOff>
      <xdr:row>60</xdr:row>
      <xdr:rowOff>167640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823180" y="9745980"/>
          <a:ext cx="563118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403860</xdr:colOff>
      <xdr:row>69</xdr:row>
      <xdr:rowOff>175260</xdr:rowOff>
    </xdr:from>
    <xdr:to>
      <xdr:col>23</xdr:col>
      <xdr:colOff>499110</xdr:colOff>
      <xdr:row>94</xdr:row>
      <xdr:rowOff>156210</xdr:rowOff>
    </xdr:to>
    <xdr:pic>
      <xdr:nvPicPr>
        <xdr:cNvPr id="3" name="图片 2" descr="1`X[3GN]]G(T53NFO2T3~%C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51520" y="12793980"/>
          <a:ext cx="9353550" cy="45529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73</xdr:row>
      <xdr:rowOff>7620</xdr:rowOff>
    </xdr:from>
    <xdr:to>
      <xdr:col>8</xdr:col>
      <xdr:colOff>358775</xdr:colOff>
      <xdr:row>91</xdr:row>
      <xdr:rowOff>49530</xdr:rowOff>
    </xdr:to>
    <xdr:pic>
      <xdr:nvPicPr>
        <xdr:cNvPr id="6" name="图片 5" descr="WQS8YSCY`5IE0F7TBNM[Y]U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35" y="13357860"/>
          <a:ext cx="830580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A67" workbookViewId="0">
      <selection activeCell="I69" sqref="I69"/>
    </sheetView>
  </sheetViews>
  <sheetFormatPr defaultColWidth="9" defaultRowHeight="14.4"/>
  <cols>
    <col min="1" max="1" width="25.6666666666667" customWidth="1"/>
    <col min="2" max="8" width="12.8888888888889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 s="1" t="s">
        <v>5</v>
      </c>
      <c r="B3" s="1">
        <v>0</v>
      </c>
      <c r="C3" s="1">
        <v>0.25</v>
      </c>
      <c r="D3" s="1">
        <v>0.5</v>
      </c>
      <c r="E3" s="1">
        <v>0.75</v>
      </c>
      <c r="F3" s="1">
        <v>1</v>
      </c>
    </row>
    <row r="4" spans="1:6">
      <c r="A4" s="1" t="s">
        <v>6</v>
      </c>
      <c r="B4" s="2">
        <v>0</v>
      </c>
      <c r="C4" s="2">
        <v>9</v>
      </c>
      <c r="D4" s="2">
        <v>17</v>
      </c>
      <c r="E4" s="2">
        <v>26</v>
      </c>
      <c r="F4" s="2">
        <v>34</v>
      </c>
    </row>
    <row r="5" spans="1:10">
      <c r="A5" s="1" t="s">
        <v>7</v>
      </c>
      <c r="B5" s="2">
        <v>0</v>
      </c>
      <c r="C5" s="2">
        <v>9</v>
      </c>
      <c r="D5" s="2">
        <v>17</v>
      </c>
      <c r="E5" s="2">
        <v>26</v>
      </c>
      <c r="F5" s="2">
        <v>34</v>
      </c>
      <c r="J5" t="s">
        <v>8</v>
      </c>
    </row>
    <row r="6" spans="1:6">
      <c r="A6" s="1" t="s">
        <v>9</v>
      </c>
      <c r="B6" s="3">
        <f>0.9*(B4+B5)</f>
        <v>0</v>
      </c>
      <c r="C6" s="3">
        <f>0.9*(C4+C5)</f>
        <v>16.2</v>
      </c>
      <c r="D6" s="3">
        <f>0.9*(D4+D5)</f>
        <v>30.6</v>
      </c>
      <c r="E6" s="3">
        <f>0.9*(E4+E5)</f>
        <v>46.8</v>
      </c>
      <c r="F6" s="3">
        <f>0.9*(F4+F5)</f>
        <v>61.2</v>
      </c>
    </row>
    <row r="7" spans="1:7">
      <c r="A7" t="s">
        <v>10</v>
      </c>
      <c r="D7" t="s">
        <v>11</v>
      </c>
      <c r="E7" t="s">
        <v>12</v>
      </c>
      <c r="G7" s="4">
        <f>J14</f>
        <v>61.2</v>
      </c>
    </row>
    <row r="14" spans="8:10">
      <c r="H14" t="s">
        <v>13</v>
      </c>
      <c r="J14" s="8">
        <v>61.2</v>
      </c>
    </row>
    <row r="25" spans="6:8">
      <c r="F25">
        <f>1/(B30*B30)</f>
        <v>6.0966316110349e-6</v>
      </c>
      <c r="G25">
        <f>1/(C30*C30)</f>
        <v>3.53326926338402e-6</v>
      </c>
      <c r="H25">
        <f>1/(D30*D30)</f>
        <v>2.36686390532544e-6</v>
      </c>
    </row>
    <row r="26" spans="6:8">
      <c r="F26">
        <f>F25*1000000</f>
        <v>6.0966316110349</v>
      </c>
      <c r="G26">
        <f>G25*1000000</f>
        <v>3.53326926338402</v>
      </c>
      <c r="H26">
        <f>H25*1000000</f>
        <v>2.36686390532544</v>
      </c>
    </row>
    <row r="27" spans="1:8">
      <c r="A27" t="s">
        <v>14</v>
      </c>
      <c r="F27">
        <f>B37</f>
        <v>1715.6862745098</v>
      </c>
      <c r="G27">
        <f>C37</f>
        <v>1017.1568627451</v>
      </c>
      <c r="H27">
        <f>D37</f>
        <v>612.745098039216</v>
      </c>
    </row>
    <row r="28" spans="1:1">
      <c r="A28" t="s">
        <v>15</v>
      </c>
    </row>
    <row r="29" spans="1:7">
      <c r="A29" t="s">
        <v>1</v>
      </c>
      <c r="B29" t="s">
        <v>16</v>
      </c>
      <c r="D29" t="s">
        <v>17</v>
      </c>
      <c r="E29" t="s">
        <v>18</v>
      </c>
      <c r="G29" t="s">
        <v>19</v>
      </c>
    </row>
    <row r="30" spans="1:7">
      <c r="A30" s="1" t="s">
        <v>20</v>
      </c>
      <c r="B30" s="1">
        <v>405</v>
      </c>
      <c r="C30" s="1">
        <v>532</v>
      </c>
      <c r="D30" s="1">
        <v>650</v>
      </c>
      <c r="F30">
        <v>1</v>
      </c>
      <c r="G30">
        <f>G7*1</f>
        <v>61.2</v>
      </c>
    </row>
    <row r="31" spans="1:7">
      <c r="A31" s="1" t="s">
        <v>21</v>
      </c>
      <c r="B31" s="5">
        <v>59.5</v>
      </c>
      <c r="C31" s="5">
        <v>129</v>
      </c>
      <c r="D31" s="5">
        <v>29</v>
      </c>
      <c r="F31">
        <v>0.5</v>
      </c>
      <c r="G31">
        <f>G7*0.5</f>
        <v>30.6</v>
      </c>
    </row>
    <row r="32" spans="1:4">
      <c r="A32" s="1" t="s">
        <v>22</v>
      </c>
      <c r="B32" s="5">
        <v>42</v>
      </c>
      <c r="C32" s="5">
        <v>118.5</v>
      </c>
      <c r="D32" s="5">
        <v>22</v>
      </c>
    </row>
    <row r="33" spans="1:7">
      <c r="A33" s="1" t="s">
        <v>23</v>
      </c>
      <c r="B33" s="6">
        <f>E33*60/($G$31*0.001*10)</f>
        <v>1715.6862745098</v>
      </c>
      <c r="C33" s="6">
        <f>F33*60/($G$31*0.001*10)</f>
        <v>1029.41176470588</v>
      </c>
      <c r="D33" s="6">
        <f>G33*60/($G$31*0.001*10)</f>
        <v>686.274509803921</v>
      </c>
      <c r="E33">
        <f>AVERAGE(ABS(B31-$B$38),ABS(B32-$B$38))</f>
        <v>8.75</v>
      </c>
      <c r="F33">
        <f>AVERAGE(ABS(C31-$C$38),ABS(C32-$C$38))</f>
        <v>5.25</v>
      </c>
      <c r="G33">
        <f>AVERAGE(ABS(D31-$D$38),ABS(D32-$D$38))</f>
        <v>3.5</v>
      </c>
    </row>
    <row r="34" spans="1:4">
      <c r="A34" s="1" t="s">
        <v>24</v>
      </c>
      <c r="B34" s="5">
        <v>68</v>
      </c>
      <c r="C34" s="5">
        <v>134</v>
      </c>
      <c r="D34" s="5">
        <v>22</v>
      </c>
    </row>
    <row r="35" spans="1:4">
      <c r="A35" s="1" t="s">
        <v>25</v>
      </c>
      <c r="B35" s="5">
        <v>33</v>
      </c>
      <c r="C35" s="5">
        <v>113.5</v>
      </c>
      <c r="D35" s="5">
        <v>19</v>
      </c>
    </row>
    <row r="36" spans="1:7">
      <c r="A36" s="1" t="s">
        <v>26</v>
      </c>
      <c r="B36" s="6">
        <f>E36*60/($G$30*0.001*10)</f>
        <v>1715.6862745098</v>
      </c>
      <c r="C36" s="6">
        <f>F36*60/($G$30*0.001*10)</f>
        <v>1004.90196078431</v>
      </c>
      <c r="D36" s="6">
        <f>G36*60/($G$30*0.001*10)</f>
        <v>539.21568627451</v>
      </c>
      <c r="E36">
        <f>AVERAGE(ABS(B34-$B$38),ABS(B35-$B$38))</f>
        <v>17.5</v>
      </c>
      <c r="F36">
        <f>AVERAGE(ABS(C34-$C$38),ABS(C35-$C$38))</f>
        <v>10.25</v>
      </c>
      <c r="G36">
        <f>AVERAGE(ABS(D34-$D$38),ABS(D35-$D$38))</f>
        <v>5.5</v>
      </c>
    </row>
    <row r="37" spans="1:4">
      <c r="A37" s="1" t="s">
        <v>27</v>
      </c>
      <c r="B37" s="6">
        <f>AVERAGE(B33,B36)</f>
        <v>1715.6862745098</v>
      </c>
      <c r="C37" s="6">
        <f>AVERAGE(C33,C36)</f>
        <v>1017.1568627451</v>
      </c>
      <c r="D37" s="6">
        <f>AVERAGE(D33,D36)</f>
        <v>612.745098039216</v>
      </c>
    </row>
    <row r="38" spans="1:4">
      <c r="A38" t="s">
        <v>28</v>
      </c>
      <c r="B38" s="7">
        <v>51</v>
      </c>
      <c r="C38" s="8">
        <v>124</v>
      </c>
      <c r="D38" s="8">
        <v>26</v>
      </c>
    </row>
    <row r="40" spans="1:8">
      <c r="A40" t="s">
        <v>29</v>
      </c>
      <c r="B40" s="4">
        <f>H46</f>
        <v>291.91</v>
      </c>
      <c r="F40">
        <f>1/(B30*B30)</f>
        <v>6.0966316110349e-6</v>
      </c>
      <c r="G40">
        <f>1/(C30*C30)</f>
        <v>3.53326926338402e-6</v>
      </c>
      <c r="H40">
        <f>1/(D30*D30)</f>
        <v>2.36686390532544e-6</v>
      </c>
    </row>
    <row r="46" spans="6:8">
      <c r="F46" t="s">
        <v>30</v>
      </c>
      <c r="G46" t="s">
        <v>31</v>
      </c>
      <c r="H46">
        <v>291.91</v>
      </c>
    </row>
    <row r="62" spans="1:1">
      <c r="A62" t="s">
        <v>32</v>
      </c>
    </row>
    <row r="63" spans="1:4">
      <c r="A63" s="1" t="s">
        <v>33</v>
      </c>
      <c r="B63" s="1" t="s">
        <v>34</v>
      </c>
      <c r="C63" s="1" t="s">
        <v>35</v>
      </c>
      <c r="D63" s="1" t="s">
        <v>36</v>
      </c>
    </row>
    <row r="64" spans="1:4">
      <c r="A64" s="1" t="s">
        <v>24</v>
      </c>
      <c r="B64" s="5">
        <v>53.5</v>
      </c>
      <c r="C64" s="5">
        <v>54.5</v>
      </c>
      <c r="D64" s="5">
        <v>54</v>
      </c>
    </row>
    <row r="65" spans="1:7">
      <c r="A65" s="1" t="s">
        <v>25</v>
      </c>
      <c r="B65" s="5">
        <v>47.5</v>
      </c>
      <c r="C65" s="5">
        <v>46.5</v>
      </c>
      <c r="D65" s="5">
        <v>47</v>
      </c>
      <c r="E65">
        <f>AVERAGE(ABS(B64-$B$67),ABS(B65-$B$67))</f>
        <v>3</v>
      </c>
      <c r="F65">
        <f>AVERAGE(ABS(C64-$B$67),ABS(C65-$B$67))</f>
        <v>4</v>
      </c>
      <c r="G65">
        <f>AVERAGE(ABS(D64-$B$67),ABS(D65-$B$67))</f>
        <v>3.5</v>
      </c>
    </row>
    <row r="66" spans="1:4">
      <c r="A66" s="1" t="s">
        <v>26</v>
      </c>
      <c r="B66" s="6">
        <f>E65*60/($G$30*0.001*10)</f>
        <v>294.117647058823</v>
      </c>
      <c r="C66" s="6">
        <f>F65*60/($G$30*0.001*10)</f>
        <v>392.156862745098</v>
      </c>
      <c r="D66" s="6">
        <f>G65*60/($G$30*0.001*10)</f>
        <v>343.137254901961</v>
      </c>
    </row>
    <row r="67" spans="1:2">
      <c r="A67" t="s">
        <v>28</v>
      </c>
      <c r="B67">
        <v>50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高傲的精灵</dc:creator>
  <cp:lastModifiedBy>乐乐</cp:lastModifiedBy>
  <dcterms:created xsi:type="dcterms:W3CDTF">2020-06-19T08:38:00Z</dcterms:created>
  <dcterms:modified xsi:type="dcterms:W3CDTF">2020-06-20T03:01:29Z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