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8" windowWidth="15120" windowHeight="8016" activeTab="6"/>
  </bookViews>
  <sheets>
    <sheet name="Lines" sheetId="1" r:id="rId1"/>
    <sheet name="Class_voltage" sheetId="2" r:id="rId2"/>
    <sheet name="Nodes" sheetId="3" r:id="rId3"/>
    <sheet name="line" sheetId="4" r:id="rId4"/>
    <sheet name="sets" sheetId="5" r:id="rId5"/>
    <sheet name="loss" sheetId="6" r:id="rId6"/>
    <sheet name="Sheet1" sheetId="7" r:id="rId7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H8" i="1" s="1"/>
  <c r="N8" i="4" s="1"/>
  <c r="K9" i="1"/>
  <c r="H9" i="1" s="1"/>
  <c r="N9" i="4" s="1"/>
  <c r="K10" i="1"/>
  <c r="K11" i="1"/>
  <c r="K12" i="1"/>
  <c r="K13" i="1"/>
  <c r="K14" i="1"/>
  <c r="H14" i="1" s="1"/>
  <c r="N14" i="4" s="1"/>
  <c r="K15" i="1"/>
  <c r="H15" i="1" s="1"/>
  <c r="N15" i="4" s="1"/>
  <c r="K16" i="1"/>
  <c r="H16" i="1" s="1"/>
  <c r="N16" i="4" s="1"/>
  <c r="K17" i="1"/>
  <c r="K18" i="1"/>
  <c r="K19" i="1"/>
  <c r="H19" i="1" s="1"/>
  <c r="N19" i="4" s="1"/>
  <c r="K2" i="1"/>
  <c r="H2" i="1" s="1"/>
  <c r="N2" i="4" s="1"/>
  <c r="J3" i="1"/>
  <c r="J4" i="1"/>
  <c r="J5" i="1"/>
  <c r="J6" i="1"/>
  <c r="J7" i="1"/>
  <c r="J8" i="1"/>
  <c r="G8" i="1" s="1"/>
  <c r="K8" i="4" s="1"/>
  <c r="J9" i="1"/>
  <c r="G9" i="1" s="1"/>
  <c r="K9" i="4" s="1"/>
  <c r="J10" i="1"/>
  <c r="G10" i="1" s="1"/>
  <c r="K10" i="4" s="1"/>
  <c r="J11" i="1"/>
  <c r="G11" i="1" s="1"/>
  <c r="K11" i="4" s="1"/>
  <c r="J12" i="1"/>
  <c r="G12" i="1" s="1"/>
  <c r="K12" i="4" s="1"/>
  <c r="J13" i="1"/>
  <c r="G13" i="1" s="1"/>
  <c r="K13" i="4" s="1"/>
  <c r="J14" i="1"/>
  <c r="J15" i="1"/>
  <c r="J16" i="1"/>
  <c r="G16" i="1" s="1"/>
  <c r="K16" i="4" s="1"/>
  <c r="J17" i="1"/>
  <c r="G17" i="1" s="1"/>
  <c r="K17" i="4" s="1"/>
  <c r="J18" i="1"/>
  <c r="J19" i="1"/>
  <c r="G19" i="1" s="1"/>
  <c r="K19" i="4" s="1"/>
  <c r="J2" i="1"/>
  <c r="G2" i="1" s="1"/>
  <c r="K2" i="4" s="1"/>
  <c r="I3" i="1"/>
  <c r="I4" i="1"/>
  <c r="I5" i="1"/>
  <c r="I6" i="1"/>
  <c r="F6" i="1" s="1"/>
  <c r="H6" i="4" s="1"/>
  <c r="I7" i="1"/>
  <c r="I8" i="1"/>
  <c r="F8" i="1" s="1"/>
  <c r="H8" i="4" s="1"/>
  <c r="I9" i="1"/>
  <c r="I10" i="1"/>
  <c r="I11" i="1"/>
  <c r="I12" i="1"/>
  <c r="I13" i="1"/>
  <c r="I14" i="1"/>
  <c r="F14" i="1" s="1"/>
  <c r="H14" i="4" s="1"/>
  <c r="I15" i="1"/>
  <c r="F15" i="1" s="1"/>
  <c r="H15" i="4" s="1"/>
  <c r="I16" i="1"/>
  <c r="F16" i="1" s="1"/>
  <c r="H16" i="4" s="1"/>
  <c r="I17" i="1"/>
  <c r="I18" i="1"/>
  <c r="F18" i="1" s="1"/>
  <c r="H18" i="4" s="1"/>
  <c r="I19" i="1"/>
  <c r="I2" i="1"/>
  <c r="F2" i="1" s="1"/>
  <c r="H2" i="4" s="1"/>
  <c r="F3" i="1"/>
  <c r="H3" i="4" s="1"/>
  <c r="F4" i="1"/>
  <c r="H4" i="4" s="1"/>
  <c r="F17" i="1"/>
  <c r="H17" i="4" s="1"/>
  <c r="F19" i="1"/>
  <c r="H19" i="4" s="1"/>
  <c r="F11" i="1"/>
  <c r="H11" i="4" s="1"/>
  <c r="C26" i="4"/>
  <c r="D26" i="4"/>
  <c r="E26" i="4"/>
  <c r="F26" i="4"/>
  <c r="B26" i="4"/>
  <c r="E3" i="4"/>
  <c r="E4" i="4"/>
  <c r="E5" i="4"/>
  <c r="E6" i="4"/>
  <c r="E7" i="4"/>
  <c r="E8" i="4"/>
  <c r="E9" i="4"/>
  <c r="E10" i="4"/>
  <c r="Z10" i="4" s="1"/>
  <c r="E11" i="4"/>
  <c r="E12" i="4"/>
  <c r="E13" i="4"/>
  <c r="E14" i="4"/>
  <c r="E15" i="4"/>
  <c r="E16" i="4"/>
  <c r="E17" i="4"/>
  <c r="E18" i="4"/>
  <c r="Z18" i="4" s="1"/>
  <c r="E19" i="4"/>
  <c r="E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" i="4"/>
  <c r="F5" i="1"/>
  <c r="H5" i="4" s="1"/>
  <c r="G3" i="1"/>
  <c r="K3" i="4" s="1"/>
  <c r="G5" i="1"/>
  <c r="K5" i="4" s="1"/>
  <c r="G6" i="1"/>
  <c r="K6" i="4" s="1"/>
  <c r="G7" i="1"/>
  <c r="K7" i="4" s="1"/>
  <c r="H3" i="1"/>
  <c r="N3" i="4" s="1"/>
  <c r="H4" i="1"/>
  <c r="N4" i="4" s="1"/>
  <c r="H5" i="1"/>
  <c r="N5" i="4" s="1"/>
  <c r="H6" i="1"/>
  <c r="N6" i="4" s="1"/>
  <c r="H7" i="1"/>
  <c r="N7" i="4" s="1"/>
  <c r="H10" i="1"/>
  <c r="N10" i="4" s="1"/>
  <c r="H11" i="1"/>
  <c r="N11" i="4" s="1"/>
  <c r="H12" i="1"/>
  <c r="N12" i="4" s="1"/>
  <c r="H13" i="1"/>
  <c r="N13" i="4" s="1"/>
  <c r="H18" i="1"/>
  <c r="N18" i="4" s="1"/>
  <c r="H17" i="1"/>
  <c r="N17" i="4" s="1"/>
  <c r="G4" i="1"/>
  <c r="K4" i="4" s="1"/>
  <c r="G14" i="1"/>
  <c r="K14" i="4" s="1"/>
  <c r="G15" i="1"/>
  <c r="K15" i="4" s="1"/>
  <c r="G18" i="1"/>
  <c r="K18" i="4" s="1"/>
  <c r="F7" i="1"/>
  <c r="H7" i="4" s="1"/>
  <c r="F9" i="1"/>
  <c r="H9" i="4" s="1"/>
  <c r="F10" i="1"/>
  <c r="H10" i="4" s="1"/>
  <c r="F12" i="1"/>
  <c r="H12" i="4" s="1"/>
  <c r="F13" i="1"/>
  <c r="H13" i="4" s="1"/>
  <c r="E28" i="1"/>
  <c r="F23" i="1"/>
  <c r="Z16" i="4" l="1"/>
  <c r="Z8" i="4"/>
  <c r="Z15" i="4"/>
  <c r="Z7" i="4"/>
  <c r="Z14" i="4"/>
  <c r="Z6" i="4"/>
  <c r="Z13" i="4"/>
  <c r="Z5" i="4"/>
  <c r="Z17" i="4"/>
  <c r="Z2" i="4"/>
  <c r="Z12" i="4"/>
  <c r="Z4" i="4"/>
  <c r="Z9" i="4"/>
  <c r="Z19" i="4"/>
  <c r="Z11" i="4"/>
  <c r="Z3" i="4"/>
</calcChain>
</file>

<file path=xl/comments1.xml><?xml version="1.0" encoding="utf-8"?>
<comments xmlns="http://schemas.openxmlformats.org/spreadsheetml/2006/main">
  <authors>
    <author>Author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Makpal Assembayeva:
for 380 kV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<sst xmlns="http://schemas.openxmlformats.org/spreadsheetml/2006/main" count="309" uniqueCount="67">
  <si>
    <t>Марка провода</t>
  </si>
  <si>
    <t>R</t>
  </si>
  <si>
    <t>X</t>
  </si>
  <si>
    <t>B</t>
  </si>
  <si>
    <t>Класс напряжения</t>
  </si>
  <si>
    <t>Удельные параметры ВЛ</t>
  </si>
  <si>
    <t>r0</t>
  </si>
  <si>
    <t>x0</t>
  </si>
  <si>
    <t>b0</t>
  </si>
  <si>
    <t>110 кВ</t>
  </si>
  <si>
    <t>AC-240</t>
  </si>
  <si>
    <t>AC-120</t>
  </si>
  <si>
    <t>AC-185</t>
  </si>
  <si>
    <t>Number</t>
  </si>
  <si>
    <t>Q_gen</t>
  </si>
  <si>
    <t>P_gen</t>
  </si>
  <si>
    <t>Q_load</t>
  </si>
  <si>
    <t>P_load</t>
  </si>
  <si>
    <t>Voltage Level kV</t>
  </si>
  <si>
    <t>estimated total losses of the network per km</t>
  </si>
  <si>
    <t>baseMVA</t>
  </si>
  <si>
    <t>from</t>
  </si>
  <si>
    <t>to</t>
  </si>
  <si>
    <t>Lines</t>
  </si>
  <si>
    <t>Thermal limit, MW</t>
  </si>
  <si>
    <t>lines</t>
  </si>
  <si>
    <t>regions</t>
  </si>
  <si>
    <t>region=nodes</t>
  </si>
  <si>
    <t>voltage, kV</t>
  </si>
  <si>
    <t>capacity</t>
  </si>
  <si>
    <t>len</t>
  </si>
  <si>
    <t>exogen real loss</t>
  </si>
  <si>
    <t>L2_3</t>
  </si>
  <si>
    <t>L2_5</t>
  </si>
  <si>
    <t>L3_6</t>
  </si>
  <si>
    <t>L3_8</t>
  </si>
  <si>
    <t>L4_7</t>
  </si>
  <si>
    <t>L7_11</t>
  </si>
  <si>
    <t>L10_11</t>
  </si>
  <si>
    <t>L9_10</t>
  </si>
  <si>
    <t>L5_8</t>
  </si>
  <si>
    <t>L13_14</t>
  </si>
  <si>
    <t>АС-300-1</t>
  </si>
  <si>
    <t>АС-300-3</t>
  </si>
  <si>
    <t>500 кВ</t>
  </si>
  <si>
    <t>АС-400-3</t>
  </si>
  <si>
    <t>АС-330-3</t>
  </si>
  <si>
    <t>330 кВ</t>
  </si>
  <si>
    <t>АС 500-2</t>
  </si>
  <si>
    <t>АС 300-2</t>
  </si>
  <si>
    <t>220 кВ</t>
  </si>
  <si>
    <t>АС 500-1</t>
  </si>
  <si>
    <t>35 кВ</t>
  </si>
  <si>
    <t>AC-95</t>
  </si>
  <si>
    <t>AC-150</t>
  </si>
  <si>
    <t>max. power [MVA]</t>
  </si>
  <si>
    <t>Voltage</t>
  </si>
  <si>
    <t>Thermal limit</t>
  </si>
  <si>
    <t>L2_1</t>
  </si>
  <si>
    <t>L4_3</t>
  </si>
  <si>
    <t>L10_7</t>
  </si>
  <si>
    <t>L9_6</t>
  </si>
  <si>
    <t>L9_8</t>
  </si>
  <si>
    <t>L13_5</t>
  </si>
  <si>
    <t>L12_11</t>
  </si>
  <si>
    <t>L13_12</t>
  </si>
  <si>
    <t>lengprb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</si>
</sst>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37">
    <xf numFmtId="0" fontId="0" fillId="0" borderId="0" xfId="0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2" borderId="8" xfId="1" applyFont="1" applyFill="1" applyBorder="1"/>
    <xf numFmtId="0" fontId="1" fillId="2" borderId="2" xfId="1" applyFill="1" applyBorder="1"/>
    <xf numFmtId="0" fontId="1" fillId="0" borderId="0" xfId="1"/>
    <xf numFmtId="0" fontId="0" fillId="0" borderId="1" xfId="0" applyBorder="1"/>
    <xf numFmtId="0" fontId="0" fillId="0" borderId="3" xfId="0" applyFont="1" applyBorder="1"/>
    <xf numFmtId="0" fontId="0" fillId="0" borderId="7" xfId="0" applyFill="1" applyBorder="1"/>
    <xf numFmtId="0" fontId="0" fillId="3" borderId="0" xfId="0" applyFill="1"/>
    <xf numFmtId="164" fontId="4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0" fillId="0" borderId="1" xfId="0" applyFill="1" applyBorder="1"/>
    <xf numFmtId="0" fontId="6" fillId="0" borderId="11" xfId="2" applyFont="1" applyBorder="1"/>
    <xf numFmtId="0" fontId="7" fillId="4" borderId="11" xfId="2" applyFont="1" applyFill="1" applyBorder="1" applyAlignment="1">
      <alignment horizontal="center"/>
    </xf>
    <xf numFmtId="0" fontId="6" fillId="0" borderId="12" xfId="2" applyFont="1" applyBorder="1"/>
    <xf numFmtId="0" fontId="8" fillId="4" borderId="12" xfId="2" applyFont="1" applyFill="1" applyBorder="1" applyAlignment="1">
      <alignment horizontal="center"/>
    </xf>
    <xf numFmtId="0" fontId="6" fillId="4" borderId="12" xfId="2" applyFont="1" applyFill="1" applyBorder="1" applyAlignment="1">
      <alignment horizontal="center"/>
    </xf>
    <xf numFmtId="0" fontId="6" fillId="4" borderId="13" xfId="2" applyFont="1" applyFill="1" applyBorder="1" applyAlignment="1">
      <alignment horizontal="center"/>
    </xf>
    <xf numFmtId="0" fontId="5" fillId="0" borderId="9" xfId="2" applyFont="1" applyBorder="1"/>
    <xf numFmtId="0" fontId="7" fillId="4" borderId="9" xfId="2" applyFont="1" applyFill="1" applyBorder="1" applyAlignment="1">
      <alignment horizontal="center"/>
    </xf>
    <xf numFmtId="0" fontId="5" fillId="4" borderId="9" xfId="2" applyFont="1" applyFill="1" applyBorder="1" applyAlignment="1">
      <alignment horizontal="center"/>
    </xf>
    <xf numFmtId="0" fontId="5" fillId="4" borderId="10" xfId="2" applyFont="1" applyFill="1" applyBorder="1" applyAlignment="1">
      <alignment horizontal="center"/>
    </xf>
    <xf numFmtId="0" fontId="0" fillId="0" borderId="3" xfId="0" applyBorder="1"/>
    <xf numFmtId="164" fontId="3" fillId="0" borderId="5" xfId="0" applyNumberFormat="1" applyFont="1" applyBorder="1" applyAlignment="1">
      <alignment horizontal="center"/>
    </xf>
    <xf numFmtId="164" fontId="3" fillId="0" borderId="7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</cellXfs>
  <cellStyles count="3">
    <cellStyle name="Normal" xfId="0" builtinId="0"/>
    <cellStyle name="Standard 2" xfId="2"/>
    <cellStyle name="Обычный 2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zoomScaleNormal="100" workbookViewId="0">
      <selection activeCell="A14" sqref="A14"/>
    </sheetView>
  </sheetViews>
  <sheetFormatPr defaultRowHeight="14.4" x14ac:dyDescent="0.3"/>
  <cols>
    <col min="1" max="1" width="30" customWidth="1"/>
    <col min="2" max="2" width="19.88671875" customWidth="1"/>
    <col min="3" max="3" width="14.44140625" customWidth="1"/>
    <col min="4" max="4" width="20.88671875" customWidth="1"/>
    <col min="5" max="5" width="22.5546875" customWidth="1"/>
    <col min="6" max="6" width="13.88671875" customWidth="1"/>
    <col min="7" max="7" width="12.88671875" customWidth="1"/>
    <col min="9" max="9" width="17.109375" customWidth="1"/>
    <col min="10" max="10" width="19.109375" customWidth="1"/>
    <col min="11" max="11" width="10.88671875" customWidth="1"/>
  </cols>
  <sheetData>
    <row r="1" spans="1:11" ht="18.600000000000001" thickBot="1" x14ac:dyDescent="0.4">
      <c r="A1" s="7" t="s">
        <v>23</v>
      </c>
      <c r="B1" s="1" t="s">
        <v>21</v>
      </c>
      <c r="C1" s="1" t="s">
        <v>22</v>
      </c>
      <c r="D1" s="1" t="s">
        <v>30</v>
      </c>
      <c r="E1" s="1" t="s">
        <v>0</v>
      </c>
      <c r="F1" s="1" t="s">
        <v>1</v>
      </c>
      <c r="G1" s="1" t="s">
        <v>2</v>
      </c>
      <c r="H1" s="1" t="s">
        <v>3</v>
      </c>
      <c r="I1" s="3" t="s">
        <v>6</v>
      </c>
      <c r="J1" s="3" t="s">
        <v>7</v>
      </c>
      <c r="K1" s="3" t="s">
        <v>8</v>
      </c>
    </row>
    <row r="2" spans="1:11" ht="18.600000000000001" thickBot="1" x14ac:dyDescent="0.4">
      <c r="A2" s="28" t="s">
        <v>58</v>
      </c>
      <c r="B2" s="2">
        <v>2</v>
      </c>
      <c r="C2" s="2">
        <v>1</v>
      </c>
      <c r="D2" s="2">
        <v>185</v>
      </c>
      <c r="E2" s="2">
        <v>3003</v>
      </c>
      <c r="F2" s="2">
        <f>I2*D2/100</f>
        <v>5.55</v>
      </c>
      <c r="G2" s="2">
        <f>D2*J2/100</f>
        <v>55.314999999999998</v>
      </c>
      <c r="H2" s="2">
        <f>-D2*K2</f>
        <v>-691.90000000000009</v>
      </c>
      <c r="I2" s="2">
        <f>IF(E2=3003,$C$32,IF(E2=4003,$C$33,))</f>
        <v>3</v>
      </c>
      <c r="J2" s="2">
        <f>IF(E2=3003,$D$32,IF(E2=4003,$D$33,))</f>
        <v>29.9</v>
      </c>
      <c r="K2" s="2">
        <f>IF(E2=3003,$E$32,IF(E2=4003,$E$33,))</f>
        <v>3.74</v>
      </c>
    </row>
    <row r="3" spans="1:11" ht="18.600000000000001" thickBot="1" x14ac:dyDescent="0.4">
      <c r="A3" s="8" t="s">
        <v>32</v>
      </c>
      <c r="B3" s="2">
        <v>2</v>
      </c>
      <c r="C3" s="2">
        <v>3</v>
      </c>
      <c r="D3" s="2">
        <v>215</v>
      </c>
      <c r="E3" s="2">
        <v>3003</v>
      </c>
      <c r="F3" s="2">
        <f t="shared" ref="F3:F19" si="0">I3*D3/100</f>
        <v>6.45</v>
      </c>
      <c r="G3" s="2">
        <f t="shared" ref="G3:G19" si="1">D3*J3/100</f>
        <v>64.284999999999997</v>
      </c>
      <c r="H3" s="2">
        <f t="shared" ref="H3:H19" si="2">-D3*K3</f>
        <v>-804.1</v>
      </c>
      <c r="I3" s="2">
        <f t="shared" ref="I3:I19" si="3">IF(E3=3003,$C$32,IF(E3=4003,$C$33,))</f>
        <v>3</v>
      </c>
      <c r="J3" s="2">
        <f t="shared" ref="J3:J19" si="4">IF(E3=3003,$D$32,IF(E3=4003,$D$33,))</f>
        <v>29.9</v>
      </c>
      <c r="K3" s="2">
        <f t="shared" ref="K3:K19" si="5">IF(E3=3003,$E$32,IF(E3=4003,$E$33,))</f>
        <v>3.74</v>
      </c>
    </row>
    <row r="4" spans="1:11" ht="18.600000000000001" thickBot="1" x14ac:dyDescent="0.4">
      <c r="A4" s="28" t="s">
        <v>59</v>
      </c>
      <c r="B4" s="2">
        <v>4</v>
      </c>
      <c r="C4" s="2">
        <v>3</v>
      </c>
      <c r="D4" s="2">
        <v>340</v>
      </c>
      <c r="E4" s="2">
        <v>4003</v>
      </c>
      <c r="F4" s="2">
        <f t="shared" si="0"/>
        <v>8.16</v>
      </c>
      <c r="G4" s="2">
        <f t="shared" si="1"/>
        <v>101.32</v>
      </c>
      <c r="H4" s="2">
        <f t="shared" si="2"/>
        <v>-1278.3999999999999</v>
      </c>
      <c r="I4" s="2">
        <f t="shared" si="3"/>
        <v>2.4</v>
      </c>
      <c r="J4" s="2">
        <f t="shared" si="4"/>
        <v>29.8</v>
      </c>
      <c r="K4" s="2">
        <f t="shared" si="5"/>
        <v>3.76</v>
      </c>
    </row>
    <row r="5" spans="1:11" ht="18.600000000000001" thickBot="1" x14ac:dyDescent="0.4">
      <c r="A5" s="8" t="s">
        <v>33</v>
      </c>
      <c r="B5" s="2">
        <v>2</v>
      </c>
      <c r="C5" s="2">
        <v>5</v>
      </c>
      <c r="D5" s="2">
        <v>120</v>
      </c>
      <c r="E5" s="2">
        <v>3003</v>
      </c>
      <c r="F5" s="2">
        <f t="shared" si="0"/>
        <v>3.6</v>
      </c>
      <c r="G5" s="2">
        <f t="shared" si="1"/>
        <v>35.880000000000003</v>
      </c>
      <c r="H5" s="2">
        <f t="shared" si="2"/>
        <v>-448.8</v>
      </c>
      <c r="I5" s="2">
        <f t="shared" si="3"/>
        <v>3</v>
      </c>
      <c r="J5" s="2">
        <f t="shared" si="4"/>
        <v>29.9</v>
      </c>
      <c r="K5" s="2">
        <f t="shared" si="5"/>
        <v>3.74</v>
      </c>
    </row>
    <row r="6" spans="1:11" ht="18.600000000000001" thickBot="1" x14ac:dyDescent="0.4">
      <c r="A6" s="8" t="s">
        <v>34</v>
      </c>
      <c r="B6" s="2">
        <v>3</v>
      </c>
      <c r="C6" s="2">
        <v>6</v>
      </c>
      <c r="D6" s="2">
        <v>60</v>
      </c>
      <c r="E6" s="2">
        <v>3003</v>
      </c>
      <c r="F6" s="2">
        <f t="shared" si="0"/>
        <v>1.8</v>
      </c>
      <c r="G6" s="2">
        <f t="shared" si="1"/>
        <v>17.940000000000001</v>
      </c>
      <c r="H6" s="2">
        <f t="shared" si="2"/>
        <v>-224.4</v>
      </c>
      <c r="I6" s="2">
        <f t="shared" si="3"/>
        <v>3</v>
      </c>
      <c r="J6" s="2">
        <f t="shared" si="4"/>
        <v>29.9</v>
      </c>
      <c r="K6" s="2">
        <f t="shared" si="5"/>
        <v>3.74</v>
      </c>
    </row>
    <row r="7" spans="1:11" ht="18.600000000000001" thickBot="1" x14ac:dyDescent="0.4">
      <c r="A7" s="8" t="s">
        <v>35</v>
      </c>
      <c r="B7" s="2">
        <v>3</v>
      </c>
      <c r="C7" s="2">
        <v>8</v>
      </c>
      <c r="D7" s="2">
        <v>100</v>
      </c>
      <c r="E7" s="2">
        <v>3003</v>
      </c>
      <c r="F7" s="2">
        <f t="shared" si="0"/>
        <v>3</v>
      </c>
      <c r="G7" s="2">
        <f t="shared" si="1"/>
        <v>29.9</v>
      </c>
      <c r="H7" s="2">
        <f t="shared" si="2"/>
        <v>-374</v>
      </c>
      <c r="I7" s="2">
        <f t="shared" si="3"/>
        <v>3</v>
      </c>
      <c r="J7" s="2">
        <f t="shared" si="4"/>
        <v>29.9</v>
      </c>
      <c r="K7" s="2">
        <f t="shared" si="5"/>
        <v>3.74</v>
      </c>
    </row>
    <row r="8" spans="1:11" ht="18.600000000000001" thickBot="1" x14ac:dyDescent="0.4">
      <c r="A8" s="8" t="s">
        <v>36</v>
      </c>
      <c r="B8" s="2">
        <v>4</v>
      </c>
      <c r="C8" s="2">
        <v>7</v>
      </c>
      <c r="D8" s="2">
        <v>210</v>
      </c>
      <c r="E8" s="2">
        <v>3003</v>
      </c>
      <c r="F8" s="2">
        <f t="shared" si="0"/>
        <v>6.3</v>
      </c>
      <c r="G8" s="2">
        <f t="shared" si="1"/>
        <v>62.79</v>
      </c>
      <c r="H8" s="2">
        <f t="shared" si="2"/>
        <v>-785.40000000000009</v>
      </c>
      <c r="I8" s="2">
        <f t="shared" si="3"/>
        <v>3</v>
      </c>
      <c r="J8" s="2">
        <f t="shared" si="4"/>
        <v>29.9</v>
      </c>
      <c r="K8" s="2">
        <f t="shared" si="5"/>
        <v>3.74</v>
      </c>
    </row>
    <row r="9" spans="1:11" ht="18.600000000000001" thickBot="1" x14ac:dyDescent="0.4">
      <c r="A9" s="8" t="s">
        <v>37</v>
      </c>
      <c r="B9" s="2">
        <v>7</v>
      </c>
      <c r="C9" s="2">
        <v>11</v>
      </c>
      <c r="D9" s="2">
        <v>350</v>
      </c>
      <c r="E9" s="2">
        <v>4003</v>
      </c>
      <c r="F9" s="2">
        <f t="shared" si="0"/>
        <v>8.4</v>
      </c>
      <c r="G9" s="2">
        <f t="shared" si="1"/>
        <v>104.3</v>
      </c>
      <c r="H9" s="2">
        <f t="shared" si="2"/>
        <v>-1316</v>
      </c>
      <c r="I9" s="2">
        <f t="shared" si="3"/>
        <v>2.4</v>
      </c>
      <c r="J9" s="2">
        <f t="shared" si="4"/>
        <v>29.8</v>
      </c>
      <c r="K9" s="2">
        <f t="shared" si="5"/>
        <v>3.76</v>
      </c>
    </row>
    <row r="10" spans="1:11" ht="18.600000000000001" thickBot="1" x14ac:dyDescent="0.4">
      <c r="A10" s="8" t="s">
        <v>38</v>
      </c>
      <c r="B10" s="2">
        <v>10</v>
      </c>
      <c r="C10" s="2">
        <v>11</v>
      </c>
      <c r="D10" s="2">
        <v>220</v>
      </c>
      <c r="E10" s="2">
        <v>3003</v>
      </c>
      <c r="F10" s="2">
        <f t="shared" si="0"/>
        <v>6.6</v>
      </c>
      <c r="G10" s="2">
        <f t="shared" si="1"/>
        <v>65.78</v>
      </c>
      <c r="H10" s="2">
        <f t="shared" si="2"/>
        <v>-822.80000000000007</v>
      </c>
      <c r="I10" s="2">
        <f t="shared" si="3"/>
        <v>3</v>
      </c>
      <c r="J10" s="2">
        <f t="shared" si="4"/>
        <v>29.9</v>
      </c>
      <c r="K10" s="2">
        <f t="shared" si="5"/>
        <v>3.74</v>
      </c>
    </row>
    <row r="11" spans="1:11" ht="18.600000000000001" thickBot="1" x14ac:dyDescent="0.4">
      <c r="A11" s="28" t="s">
        <v>60</v>
      </c>
      <c r="B11" s="2">
        <v>10</v>
      </c>
      <c r="C11" s="2">
        <v>7</v>
      </c>
      <c r="D11" s="2">
        <v>180</v>
      </c>
      <c r="E11" s="2">
        <v>3003</v>
      </c>
      <c r="F11" s="2">
        <f t="shared" si="0"/>
        <v>5.4</v>
      </c>
      <c r="G11" s="2">
        <f t="shared" si="1"/>
        <v>53.82</v>
      </c>
      <c r="H11" s="2">
        <f t="shared" si="2"/>
        <v>-673.2</v>
      </c>
      <c r="I11" s="2">
        <f t="shared" si="3"/>
        <v>3</v>
      </c>
      <c r="J11" s="2">
        <f t="shared" si="4"/>
        <v>29.9</v>
      </c>
      <c r="K11" s="2">
        <f t="shared" si="5"/>
        <v>3.74</v>
      </c>
    </row>
    <row r="12" spans="1:11" ht="18.600000000000001" thickBot="1" x14ac:dyDescent="0.4">
      <c r="A12" s="28" t="s">
        <v>61</v>
      </c>
      <c r="B12" s="2">
        <v>9</v>
      </c>
      <c r="C12" s="2">
        <v>6</v>
      </c>
      <c r="D12" s="2">
        <v>240</v>
      </c>
      <c r="E12" s="2">
        <v>3003</v>
      </c>
      <c r="F12" s="2">
        <f t="shared" si="0"/>
        <v>7.2</v>
      </c>
      <c r="G12" s="2">
        <f t="shared" si="1"/>
        <v>71.760000000000005</v>
      </c>
      <c r="H12" s="2">
        <f t="shared" si="2"/>
        <v>-897.6</v>
      </c>
      <c r="I12" s="2">
        <f t="shared" si="3"/>
        <v>3</v>
      </c>
      <c r="J12" s="2">
        <f t="shared" si="4"/>
        <v>29.9</v>
      </c>
      <c r="K12" s="2">
        <f t="shared" si="5"/>
        <v>3.74</v>
      </c>
    </row>
    <row r="13" spans="1:11" ht="18.600000000000001" thickBot="1" x14ac:dyDescent="0.4">
      <c r="A13" s="8" t="s">
        <v>39</v>
      </c>
      <c r="B13" s="2">
        <v>9</v>
      </c>
      <c r="C13" s="2">
        <v>10</v>
      </c>
      <c r="D13" s="2">
        <v>200</v>
      </c>
      <c r="E13" s="2">
        <v>3003</v>
      </c>
      <c r="F13" s="2">
        <f t="shared" si="0"/>
        <v>6</v>
      </c>
      <c r="G13" s="2">
        <f t="shared" si="1"/>
        <v>59.8</v>
      </c>
      <c r="H13" s="2">
        <f t="shared" si="2"/>
        <v>-748</v>
      </c>
      <c r="I13" s="2">
        <f t="shared" si="3"/>
        <v>3</v>
      </c>
      <c r="J13" s="2">
        <f t="shared" si="4"/>
        <v>29.9</v>
      </c>
      <c r="K13" s="2">
        <f t="shared" si="5"/>
        <v>3.74</v>
      </c>
    </row>
    <row r="14" spans="1:11" ht="18.600000000000001" thickBot="1" x14ac:dyDescent="0.4">
      <c r="A14" s="8" t="s">
        <v>40</v>
      </c>
      <c r="B14" s="2">
        <v>5</v>
      </c>
      <c r="C14" s="2">
        <v>8</v>
      </c>
      <c r="D14" s="2">
        <v>80</v>
      </c>
      <c r="E14" s="2">
        <v>3003</v>
      </c>
      <c r="F14" s="2">
        <f t="shared" si="0"/>
        <v>2.4</v>
      </c>
      <c r="G14" s="2">
        <f t="shared" si="1"/>
        <v>23.92</v>
      </c>
      <c r="H14" s="2">
        <f t="shared" si="2"/>
        <v>-299.20000000000005</v>
      </c>
      <c r="I14" s="2">
        <f t="shared" si="3"/>
        <v>3</v>
      </c>
      <c r="J14" s="2">
        <f t="shared" si="4"/>
        <v>29.9</v>
      </c>
      <c r="K14" s="2">
        <f t="shared" si="5"/>
        <v>3.74</v>
      </c>
    </row>
    <row r="15" spans="1:11" ht="18.600000000000001" thickBot="1" x14ac:dyDescent="0.4">
      <c r="A15" s="7" t="s">
        <v>62</v>
      </c>
      <c r="B15" s="2">
        <v>9</v>
      </c>
      <c r="C15" s="2">
        <v>8</v>
      </c>
      <c r="D15" s="2">
        <v>250</v>
      </c>
      <c r="E15" s="2">
        <v>3003</v>
      </c>
      <c r="F15" s="2">
        <f t="shared" si="0"/>
        <v>7.5</v>
      </c>
      <c r="G15" s="2">
        <f t="shared" si="1"/>
        <v>74.75</v>
      </c>
      <c r="H15" s="2">
        <f t="shared" si="2"/>
        <v>-935</v>
      </c>
      <c r="I15" s="2">
        <f t="shared" si="3"/>
        <v>3</v>
      </c>
      <c r="J15" s="2">
        <f t="shared" si="4"/>
        <v>29.9</v>
      </c>
      <c r="K15" s="2">
        <f t="shared" si="5"/>
        <v>3.74</v>
      </c>
    </row>
    <row r="16" spans="1:11" ht="18.600000000000001" thickBot="1" x14ac:dyDescent="0.4">
      <c r="A16" s="7" t="s">
        <v>63</v>
      </c>
      <c r="B16" s="2">
        <v>13</v>
      </c>
      <c r="C16" s="2">
        <v>5</v>
      </c>
      <c r="D16" s="2">
        <v>350</v>
      </c>
      <c r="E16" s="2">
        <v>4003</v>
      </c>
      <c r="F16" s="2">
        <f t="shared" si="0"/>
        <v>8.4</v>
      </c>
      <c r="G16" s="2">
        <f t="shared" si="1"/>
        <v>104.3</v>
      </c>
      <c r="H16" s="2">
        <f t="shared" si="2"/>
        <v>-1316</v>
      </c>
      <c r="I16" s="2">
        <f t="shared" si="3"/>
        <v>2.4</v>
      </c>
      <c r="J16" s="2">
        <f t="shared" si="4"/>
        <v>29.8</v>
      </c>
      <c r="K16" s="2">
        <f t="shared" si="5"/>
        <v>3.76</v>
      </c>
    </row>
    <row r="17" spans="1:11" ht="18.600000000000001" thickBot="1" x14ac:dyDescent="0.4">
      <c r="A17" s="28" t="s">
        <v>64</v>
      </c>
      <c r="B17" s="2">
        <v>12</v>
      </c>
      <c r="C17" s="2">
        <v>11</v>
      </c>
      <c r="D17" s="2">
        <v>255</v>
      </c>
      <c r="E17" s="2">
        <v>3003</v>
      </c>
      <c r="F17" s="2">
        <f t="shared" si="0"/>
        <v>7.65</v>
      </c>
      <c r="G17" s="2">
        <f t="shared" si="1"/>
        <v>76.245000000000005</v>
      </c>
      <c r="H17" s="2">
        <f t="shared" si="2"/>
        <v>-953.7</v>
      </c>
      <c r="I17" s="2">
        <f t="shared" si="3"/>
        <v>3</v>
      </c>
      <c r="J17" s="2">
        <f t="shared" si="4"/>
        <v>29.9</v>
      </c>
      <c r="K17" s="2">
        <f t="shared" si="5"/>
        <v>3.74</v>
      </c>
    </row>
    <row r="18" spans="1:11" ht="18.600000000000001" thickBot="1" x14ac:dyDescent="0.4">
      <c r="A18" s="28" t="s">
        <v>65</v>
      </c>
      <c r="B18" s="2">
        <v>13</v>
      </c>
      <c r="C18" s="2">
        <v>12</v>
      </c>
      <c r="D18" s="2">
        <v>310</v>
      </c>
      <c r="E18" s="2">
        <v>4003</v>
      </c>
      <c r="F18" s="2">
        <f t="shared" si="0"/>
        <v>7.44</v>
      </c>
      <c r="G18" s="2">
        <f t="shared" si="1"/>
        <v>92.38</v>
      </c>
      <c r="H18" s="2">
        <f t="shared" si="2"/>
        <v>-1165.5999999999999</v>
      </c>
      <c r="I18" s="2">
        <f t="shared" si="3"/>
        <v>2.4</v>
      </c>
      <c r="J18" s="2">
        <f t="shared" si="4"/>
        <v>29.8</v>
      </c>
      <c r="K18" s="2">
        <f t="shared" si="5"/>
        <v>3.76</v>
      </c>
    </row>
    <row r="19" spans="1:11" ht="18.600000000000001" thickBot="1" x14ac:dyDescent="0.4">
      <c r="A19" s="8" t="s">
        <v>41</v>
      </c>
      <c r="B19" s="2">
        <v>13</v>
      </c>
      <c r="C19" s="2">
        <v>14</v>
      </c>
      <c r="D19" s="2">
        <v>190</v>
      </c>
      <c r="E19" s="2">
        <v>3003</v>
      </c>
      <c r="F19" s="2">
        <f t="shared" si="0"/>
        <v>5.7</v>
      </c>
      <c r="G19" s="2">
        <f t="shared" si="1"/>
        <v>56.81</v>
      </c>
      <c r="H19" s="2">
        <f t="shared" si="2"/>
        <v>-710.6</v>
      </c>
      <c r="I19" s="2">
        <f t="shared" si="3"/>
        <v>3</v>
      </c>
      <c r="J19" s="2">
        <f t="shared" si="4"/>
        <v>29.9</v>
      </c>
      <c r="K19" s="2">
        <f t="shared" si="5"/>
        <v>3.74</v>
      </c>
    </row>
    <row r="22" spans="1:11" ht="15" thickBot="1" x14ac:dyDescent="0.35"/>
    <row r="23" spans="1:11" ht="15" thickBot="1" x14ac:dyDescent="0.35">
      <c r="E23" s="4" t="s">
        <v>19</v>
      </c>
      <c r="F23" s="5">
        <f>0.000096</f>
        <v>9.6000000000000002E-5</v>
      </c>
    </row>
    <row r="24" spans="1:11" ht="15" thickBot="1" x14ac:dyDescent="0.35">
      <c r="E24" s="6"/>
      <c r="F24" s="6"/>
    </row>
    <row r="25" spans="1:11" ht="15" thickBot="1" x14ac:dyDescent="0.35">
      <c r="E25" s="4" t="s">
        <v>20</v>
      </c>
      <c r="F25" s="5">
        <v>500</v>
      </c>
    </row>
    <row r="28" spans="1:11" x14ac:dyDescent="0.3">
      <c r="E28">
        <f>IF(E20=110,$AM$113, IF(E20=220,$AL$113,IF(E20=330,$AK$113,IF(E20=500,$AJ$113,IF(E20=1150,$AI$113,0)))))</f>
        <v>0</v>
      </c>
    </row>
    <row r="29" spans="1:11" ht="15" thickBot="1" x14ac:dyDescent="0.35"/>
    <row r="30" spans="1:11" ht="18" thickBot="1" x14ac:dyDescent="0.35">
      <c r="A30" s="32" t="s">
        <v>4</v>
      </c>
      <c r="B30" s="32" t="s">
        <v>0</v>
      </c>
      <c r="C30" s="34" t="s">
        <v>5</v>
      </c>
      <c r="D30" s="35"/>
      <c r="E30" s="36"/>
    </row>
    <row r="31" spans="1:11" ht="18" thickBot="1" x14ac:dyDescent="0.35">
      <c r="A31" s="33"/>
      <c r="B31" s="33"/>
      <c r="C31" s="11" t="s">
        <v>6</v>
      </c>
      <c r="D31" s="11" t="s">
        <v>7</v>
      </c>
      <c r="E31" s="11" t="s">
        <v>8</v>
      </c>
    </row>
    <row r="32" spans="1:11" ht="18.600000000000001" thickBot="1" x14ac:dyDescent="0.4">
      <c r="A32" s="29" t="s">
        <v>44</v>
      </c>
      <c r="B32" s="12" t="s">
        <v>43</v>
      </c>
      <c r="C32" s="12">
        <v>3</v>
      </c>
      <c r="D32" s="12">
        <v>29.9</v>
      </c>
      <c r="E32" s="12">
        <v>3.74</v>
      </c>
    </row>
    <row r="33" spans="1:5" ht="18.600000000000001" thickBot="1" x14ac:dyDescent="0.4">
      <c r="A33" s="30"/>
      <c r="B33" s="12" t="s">
        <v>45</v>
      </c>
      <c r="C33" s="12">
        <v>2.4</v>
      </c>
      <c r="D33" s="12">
        <v>29.8</v>
      </c>
      <c r="E33" s="12">
        <v>3.76</v>
      </c>
    </row>
    <row r="34" spans="1:5" ht="18.600000000000001" thickBot="1" x14ac:dyDescent="0.4">
      <c r="A34" s="31"/>
      <c r="B34" s="12" t="s">
        <v>46</v>
      </c>
      <c r="C34" s="12">
        <v>2.9</v>
      </c>
      <c r="D34" s="12">
        <v>30.8</v>
      </c>
      <c r="E34" s="12">
        <v>3.6040000000000001</v>
      </c>
    </row>
    <row r="35" spans="1:5" ht="18.600000000000001" thickBot="1" x14ac:dyDescent="0.4">
      <c r="A35" s="29" t="s">
        <v>47</v>
      </c>
      <c r="B35" s="12" t="s">
        <v>48</v>
      </c>
      <c r="C35" s="12">
        <v>2.95</v>
      </c>
      <c r="D35" s="12">
        <v>32</v>
      </c>
      <c r="E35" s="12">
        <v>3.4969999999999999</v>
      </c>
    </row>
    <row r="36" spans="1:5" ht="18.600000000000001" thickBot="1" x14ac:dyDescent="0.4">
      <c r="A36" s="31"/>
      <c r="B36" s="12" t="s">
        <v>49</v>
      </c>
      <c r="C36" s="12">
        <v>4.8</v>
      </c>
      <c r="D36" s="12">
        <v>32.799999999999997</v>
      </c>
      <c r="E36" s="12">
        <v>3.41</v>
      </c>
    </row>
    <row r="37" spans="1:5" ht="18.600000000000001" thickBot="1" x14ac:dyDescent="0.4">
      <c r="A37" s="29" t="s">
        <v>50</v>
      </c>
      <c r="B37" s="12" t="s">
        <v>42</v>
      </c>
      <c r="C37" s="12">
        <v>9.8000000000000007</v>
      </c>
      <c r="D37" s="12">
        <v>42.2</v>
      </c>
      <c r="E37" s="12">
        <v>2.71</v>
      </c>
    </row>
    <row r="38" spans="1:5" ht="18.600000000000001" thickBot="1" x14ac:dyDescent="0.4">
      <c r="A38" s="31"/>
      <c r="B38" s="12" t="s">
        <v>51</v>
      </c>
      <c r="C38" s="12">
        <v>5.9</v>
      </c>
      <c r="D38" s="12">
        <v>41.3</v>
      </c>
      <c r="E38" s="12">
        <v>2.74</v>
      </c>
    </row>
    <row r="39" spans="1:5" ht="18.600000000000001" thickBot="1" x14ac:dyDescent="0.4">
      <c r="A39" s="29" t="s">
        <v>9</v>
      </c>
      <c r="B39" s="12" t="s">
        <v>10</v>
      </c>
      <c r="C39" s="12">
        <v>0.121</v>
      </c>
      <c r="D39" s="12">
        <v>0.435</v>
      </c>
      <c r="E39" s="12">
        <v>2.6</v>
      </c>
    </row>
    <row r="40" spans="1:5" ht="18.600000000000001" thickBot="1" x14ac:dyDescent="0.4">
      <c r="A40" s="30"/>
      <c r="B40" s="12" t="s">
        <v>11</v>
      </c>
      <c r="C40" s="12">
        <v>0.249</v>
      </c>
      <c r="D40" s="12">
        <v>0.42699999999999999</v>
      </c>
      <c r="E40" s="12">
        <v>2.66</v>
      </c>
    </row>
    <row r="41" spans="1:5" ht="18.600000000000001" thickBot="1" x14ac:dyDescent="0.4">
      <c r="A41" s="31"/>
      <c r="B41" s="12" t="s">
        <v>12</v>
      </c>
      <c r="C41" s="12">
        <v>0.16200000000000001</v>
      </c>
      <c r="D41" s="12">
        <v>0.41299999999999998</v>
      </c>
      <c r="E41" s="12">
        <v>2.75</v>
      </c>
    </row>
    <row r="42" spans="1:5" ht="18.600000000000001" thickBot="1" x14ac:dyDescent="0.4">
      <c r="A42" s="29" t="s">
        <v>52</v>
      </c>
      <c r="B42" s="12" t="s">
        <v>53</v>
      </c>
      <c r="C42" s="12">
        <v>0.30599999999999999</v>
      </c>
      <c r="D42" s="12">
        <v>0.42099999999999999</v>
      </c>
      <c r="E42" s="12">
        <v>2.61</v>
      </c>
    </row>
    <row r="43" spans="1:5" ht="18.600000000000001" thickBot="1" x14ac:dyDescent="0.4">
      <c r="A43" s="30"/>
      <c r="B43" s="12" t="s">
        <v>11</v>
      </c>
      <c r="C43" s="12">
        <v>0.249</v>
      </c>
      <c r="D43" s="12">
        <v>0.41399999999999998</v>
      </c>
      <c r="E43" s="12">
        <v>2.66</v>
      </c>
    </row>
    <row r="44" spans="1:5" ht="18.600000000000001" thickBot="1" x14ac:dyDescent="0.4">
      <c r="A44" s="31"/>
      <c r="B44" s="12" t="s">
        <v>54</v>
      </c>
      <c r="C44" s="12">
        <v>0.19800000000000001</v>
      </c>
      <c r="D44" s="12">
        <v>0.40600000000000003</v>
      </c>
      <c r="E44" s="12">
        <v>2.7</v>
      </c>
    </row>
  </sheetData>
  <mergeCells count="8">
    <mergeCell ref="A39:A41"/>
    <mergeCell ref="A42:A44"/>
    <mergeCell ref="A30:A31"/>
    <mergeCell ref="B30:B31"/>
    <mergeCell ref="C30:E30"/>
    <mergeCell ref="A32:A34"/>
    <mergeCell ref="A35:A36"/>
    <mergeCell ref="A37:A38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5" sqref="G5"/>
    </sheetView>
  </sheetViews>
  <sheetFormatPr defaultRowHeight="14.4" x14ac:dyDescent="0.3"/>
  <cols>
    <col min="1" max="1" width="25.88671875" customWidth="1"/>
    <col min="2" max="2" width="25.109375" customWidth="1"/>
    <col min="3" max="3" width="16.88671875" customWidth="1"/>
    <col min="4" max="4" width="12.6640625" customWidth="1"/>
    <col min="5" max="5" width="15.88671875" customWidth="1"/>
  </cols>
  <sheetData>
    <row r="1" spans="1:6" ht="18" thickBot="1" x14ac:dyDescent="0.35">
      <c r="A1" s="32" t="s">
        <v>0</v>
      </c>
      <c r="B1" s="34" t="s">
        <v>5</v>
      </c>
      <c r="C1" s="35"/>
      <c r="D1" s="36"/>
      <c r="E1" s="13"/>
      <c r="F1" s="15"/>
    </row>
    <row r="2" spans="1:6" ht="18" thickBot="1" x14ac:dyDescent="0.35">
      <c r="A2" s="33"/>
      <c r="B2" s="11" t="s">
        <v>6</v>
      </c>
      <c r="C2" s="11" t="s">
        <v>7</v>
      </c>
      <c r="D2" s="11" t="s">
        <v>8</v>
      </c>
      <c r="E2" s="13"/>
      <c r="F2" s="15"/>
    </row>
    <row r="3" spans="1:6" ht="18.600000000000001" thickBot="1" x14ac:dyDescent="0.4">
      <c r="A3" s="12" t="s">
        <v>43</v>
      </c>
      <c r="B3" s="12">
        <v>3</v>
      </c>
      <c r="C3" s="12">
        <v>29.9</v>
      </c>
      <c r="D3" s="12">
        <v>3.74</v>
      </c>
      <c r="E3" s="14"/>
      <c r="F3" s="15"/>
    </row>
    <row r="4" spans="1:6" ht="18.600000000000001" thickBot="1" x14ac:dyDescent="0.4">
      <c r="A4" s="12" t="s">
        <v>45</v>
      </c>
      <c r="B4" s="12">
        <v>2.4</v>
      </c>
      <c r="C4" s="12">
        <v>29.8</v>
      </c>
      <c r="D4" s="12">
        <v>3.76</v>
      </c>
      <c r="E4" s="14"/>
      <c r="F4" s="15"/>
    </row>
    <row r="5" spans="1:6" ht="18.600000000000001" thickBot="1" x14ac:dyDescent="0.4">
      <c r="A5" s="12" t="s">
        <v>46</v>
      </c>
      <c r="B5" s="12">
        <v>2.9</v>
      </c>
      <c r="C5" s="12">
        <v>30.8</v>
      </c>
      <c r="D5" s="12">
        <v>3.6040000000000001</v>
      </c>
      <c r="E5" s="14"/>
      <c r="F5" s="15"/>
    </row>
    <row r="6" spans="1:6" ht="18.600000000000001" thickBot="1" x14ac:dyDescent="0.4">
      <c r="A6" s="12" t="s">
        <v>48</v>
      </c>
      <c r="B6" s="12">
        <v>2.95</v>
      </c>
      <c r="C6" s="12">
        <v>32</v>
      </c>
      <c r="D6" s="12">
        <v>3.4969999999999999</v>
      </c>
      <c r="E6" s="15"/>
      <c r="F6" s="15"/>
    </row>
    <row r="7" spans="1:6" ht="18.600000000000001" thickBot="1" x14ac:dyDescent="0.4">
      <c r="A7" s="12" t="s">
        <v>49</v>
      </c>
      <c r="B7" s="12">
        <v>4.8</v>
      </c>
      <c r="C7" s="12">
        <v>32.799999999999997</v>
      </c>
      <c r="D7" s="12">
        <v>3.41</v>
      </c>
      <c r="E7" s="15"/>
      <c r="F7" s="15"/>
    </row>
    <row r="8" spans="1:6" ht="18.600000000000001" thickBot="1" x14ac:dyDescent="0.4">
      <c r="A8" s="12" t="s">
        <v>42</v>
      </c>
      <c r="B8" s="12">
        <v>9.8000000000000007</v>
      </c>
      <c r="C8" s="12">
        <v>42.2</v>
      </c>
      <c r="D8" s="12">
        <v>2.71</v>
      </c>
    </row>
    <row r="9" spans="1:6" ht="18.600000000000001" thickBot="1" x14ac:dyDescent="0.4">
      <c r="A9" s="12" t="s">
        <v>51</v>
      </c>
      <c r="B9" s="12">
        <v>5.9</v>
      </c>
      <c r="C9" s="12">
        <v>41.3</v>
      </c>
      <c r="D9" s="12">
        <v>2.74</v>
      </c>
    </row>
    <row r="10" spans="1:6" ht="18.600000000000001" thickBot="1" x14ac:dyDescent="0.4">
      <c r="A10" s="12" t="s">
        <v>10</v>
      </c>
      <c r="B10" s="12">
        <v>0.121</v>
      </c>
      <c r="C10" s="12">
        <v>0.435</v>
      </c>
      <c r="D10" s="12">
        <v>2.6</v>
      </c>
    </row>
    <row r="11" spans="1:6" ht="18.600000000000001" thickBot="1" x14ac:dyDescent="0.4">
      <c r="A11" s="12" t="s">
        <v>11</v>
      </c>
      <c r="B11" s="12">
        <v>0.249</v>
      </c>
      <c r="C11" s="12">
        <v>0.42699999999999999</v>
      </c>
      <c r="D11" s="12">
        <v>2.66</v>
      </c>
    </row>
    <row r="12" spans="1:6" ht="18.600000000000001" thickBot="1" x14ac:dyDescent="0.4">
      <c r="A12" s="12" t="s">
        <v>12</v>
      </c>
      <c r="B12" s="12">
        <v>0.16200000000000001</v>
      </c>
      <c r="C12" s="12">
        <v>0.41299999999999998</v>
      </c>
      <c r="D12" s="12">
        <v>2.75</v>
      </c>
    </row>
    <row r="13" spans="1:6" ht="18.600000000000001" thickBot="1" x14ac:dyDescent="0.4">
      <c r="A13" s="12" t="s">
        <v>53</v>
      </c>
      <c r="B13" s="12">
        <v>0.30599999999999999</v>
      </c>
      <c r="C13" s="12">
        <v>0.42099999999999999</v>
      </c>
      <c r="D13" s="12">
        <v>2.61</v>
      </c>
    </row>
    <row r="14" spans="1:6" ht="18.600000000000001" thickBot="1" x14ac:dyDescent="0.4">
      <c r="A14" s="12" t="s">
        <v>11</v>
      </c>
      <c r="B14" s="12">
        <v>0.249</v>
      </c>
      <c r="C14" s="12">
        <v>0.41399999999999998</v>
      </c>
      <c r="D14" s="12">
        <v>2.66</v>
      </c>
    </row>
    <row r="15" spans="1:6" ht="18.600000000000001" thickBot="1" x14ac:dyDescent="0.4">
      <c r="A15" s="12" t="s">
        <v>54</v>
      </c>
      <c r="B15" s="12">
        <v>0.19800000000000001</v>
      </c>
      <c r="C15" s="12">
        <v>0.40600000000000003</v>
      </c>
      <c r="D15" s="12">
        <v>2.7</v>
      </c>
    </row>
  </sheetData>
  <mergeCells count="2">
    <mergeCell ref="A1:A2"/>
    <mergeCell ref="B1:D1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N3" sqref="N3"/>
    </sheetView>
  </sheetViews>
  <sheetFormatPr defaultRowHeight="14.4" x14ac:dyDescent="0.3"/>
  <cols>
    <col min="7" max="7" width="16.88671875" customWidth="1"/>
    <col min="14" max="14" width="17.6640625" customWidth="1"/>
  </cols>
  <sheetData>
    <row r="1" spans="1:15" x14ac:dyDescent="0.3">
      <c r="A1" t="s">
        <v>13</v>
      </c>
      <c r="B1" t="s">
        <v>17</v>
      </c>
      <c r="C1" s="10"/>
      <c r="D1" t="s">
        <v>13</v>
      </c>
      <c r="E1" t="s">
        <v>16</v>
      </c>
      <c r="F1" s="10"/>
      <c r="G1" t="s">
        <v>13</v>
      </c>
      <c r="H1" t="s">
        <v>15</v>
      </c>
      <c r="I1" s="10"/>
      <c r="J1" t="s">
        <v>13</v>
      </c>
      <c r="K1" t="s">
        <v>14</v>
      </c>
      <c r="L1" s="10"/>
      <c r="M1" t="s">
        <v>13</v>
      </c>
      <c r="N1" t="s">
        <v>18</v>
      </c>
      <c r="O1" s="10"/>
    </row>
    <row r="2" spans="1:15" x14ac:dyDescent="0.3">
      <c r="A2">
        <v>1</v>
      </c>
      <c r="B2">
        <v>31.4</v>
      </c>
      <c r="C2" s="10"/>
      <c r="D2">
        <v>1</v>
      </c>
      <c r="E2">
        <v>83.2</v>
      </c>
      <c r="F2" s="10"/>
      <c r="G2">
        <v>1</v>
      </c>
      <c r="I2" s="10"/>
      <c r="J2">
        <v>1</v>
      </c>
      <c r="L2" s="10"/>
      <c r="M2">
        <v>1</v>
      </c>
      <c r="N2">
        <v>500</v>
      </c>
      <c r="O2" s="10"/>
    </row>
    <row r="3" spans="1:15" x14ac:dyDescent="0.3">
      <c r="A3">
        <v>2</v>
      </c>
      <c r="C3" s="10"/>
      <c r="D3">
        <v>2</v>
      </c>
      <c r="F3" s="10"/>
      <c r="G3">
        <v>2</v>
      </c>
      <c r="H3">
        <v>100</v>
      </c>
      <c r="I3" s="10"/>
      <c r="J3">
        <v>2</v>
      </c>
      <c r="K3">
        <v>-179.1</v>
      </c>
      <c r="L3" s="10"/>
      <c r="M3">
        <v>2</v>
      </c>
      <c r="N3">
        <v>500</v>
      </c>
      <c r="O3" s="10"/>
    </row>
    <row r="4" spans="1:15" x14ac:dyDescent="0.3">
      <c r="A4">
        <v>3</v>
      </c>
      <c r="B4">
        <v>25</v>
      </c>
      <c r="C4" s="10"/>
      <c r="D4">
        <v>3</v>
      </c>
      <c r="E4">
        <v>12.5</v>
      </c>
      <c r="F4" s="10"/>
      <c r="G4">
        <v>3</v>
      </c>
      <c r="I4" s="10"/>
      <c r="J4">
        <v>3</v>
      </c>
      <c r="L4" s="10"/>
      <c r="M4">
        <v>3</v>
      </c>
      <c r="N4">
        <v>508</v>
      </c>
      <c r="O4" s="10"/>
    </row>
    <row r="5" spans="1:15" x14ac:dyDescent="0.3">
      <c r="A5">
        <v>4</v>
      </c>
      <c r="C5" s="10"/>
      <c r="D5">
        <v>4</v>
      </c>
      <c r="F5" s="10"/>
      <c r="G5">
        <v>4</v>
      </c>
      <c r="H5">
        <v>100</v>
      </c>
      <c r="I5" s="10"/>
      <c r="J5">
        <v>4</v>
      </c>
      <c r="K5">
        <v>-181.7</v>
      </c>
      <c r="L5" s="10"/>
      <c r="M5">
        <v>4</v>
      </c>
      <c r="N5">
        <v>505</v>
      </c>
      <c r="O5" s="10"/>
    </row>
    <row r="6" spans="1:15" x14ac:dyDescent="0.3">
      <c r="A6">
        <v>5</v>
      </c>
      <c r="B6">
        <v>65</v>
      </c>
      <c r="C6" s="10"/>
      <c r="D6">
        <v>5</v>
      </c>
      <c r="E6">
        <v>32.5</v>
      </c>
      <c r="F6" s="10"/>
      <c r="G6">
        <v>5</v>
      </c>
      <c r="I6" s="10"/>
      <c r="J6">
        <v>5</v>
      </c>
      <c r="L6" s="10"/>
      <c r="M6">
        <v>5</v>
      </c>
      <c r="N6">
        <v>514</v>
      </c>
      <c r="O6" s="10"/>
    </row>
    <row r="7" spans="1:15" x14ac:dyDescent="0.3">
      <c r="A7">
        <v>6</v>
      </c>
      <c r="B7">
        <v>35</v>
      </c>
      <c r="C7" s="10"/>
      <c r="D7">
        <v>6</v>
      </c>
      <c r="E7">
        <v>18</v>
      </c>
      <c r="F7" s="10"/>
      <c r="G7">
        <v>6</v>
      </c>
      <c r="I7" s="10"/>
      <c r="J7">
        <v>6</v>
      </c>
      <c r="L7" s="10"/>
      <c r="M7">
        <v>6</v>
      </c>
      <c r="N7">
        <v>501</v>
      </c>
      <c r="O7" s="10"/>
    </row>
    <row r="8" spans="1:15" x14ac:dyDescent="0.3">
      <c r="A8">
        <v>7</v>
      </c>
      <c r="B8">
        <v>100</v>
      </c>
      <c r="C8" s="10"/>
      <c r="D8">
        <v>7</v>
      </c>
      <c r="E8">
        <v>50</v>
      </c>
      <c r="F8" s="10"/>
      <c r="G8">
        <v>7</v>
      </c>
      <c r="I8" s="10"/>
      <c r="J8">
        <v>7</v>
      </c>
      <c r="L8" s="10"/>
      <c r="M8">
        <v>7</v>
      </c>
      <c r="N8">
        <v>513</v>
      </c>
      <c r="O8" s="10"/>
    </row>
    <row r="9" spans="1:15" x14ac:dyDescent="0.3">
      <c r="A9">
        <v>8</v>
      </c>
      <c r="B9">
        <v>70</v>
      </c>
      <c r="C9" s="10"/>
      <c r="D9">
        <v>8</v>
      </c>
      <c r="E9">
        <v>35</v>
      </c>
      <c r="F9" s="10"/>
      <c r="G9">
        <v>8</v>
      </c>
      <c r="I9" s="10"/>
      <c r="J9">
        <v>8</v>
      </c>
      <c r="L9" s="10"/>
      <c r="M9">
        <v>8</v>
      </c>
      <c r="N9">
        <v>514</v>
      </c>
      <c r="O9" s="10"/>
    </row>
    <row r="10" spans="1:15" x14ac:dyDescent="0.3">
      <c r="A10">
        <v>9</v>
      </c>
      <c r="C10" s="10"/>
      <c r="D10">
        <v>9</v>
      </c>
      <c r="F10" s="10"/>
      <c r="G10">
        <v>9</v>
      </c>
      <c r="H10">
        <v>80</v>
      </c>
      <c r="I10" s="10"/>
      <c r="J10">
        <v>9</v>
      </c>
      <c r="K10">
        <v>-145.30000000000001</v>
      </c>
      <c r="L10" s="10"/>
      <c r="M10">
        <v>9</v>
      </c>
      <c r="N10">
        <v>505</v>
      </c>
      <c r="O10" s="10"/>
    </row>
    <row r="11" spans="1:15" x14ac:dyDescent="0.3">
      <c r="A11">
        <v>10</v>
      </c>
      <c r="C11" s="10"/>
      <c r="D11">
        <v>10</v>
      </c>
      <c r="F11" s="10"/>
      <c r="G11">
        <v>10</v>
      </c>
      <c r="H11">
        <v>70</v>
      </c>
      <c r="I11" s="10"/>
      <c r="J11">
        <v>10</v>
      </c>
      <c r="K11">
        <v>-200</v>
      </c>
      <c r="L11" s="10"/>
      <c r="M11">
        <v>10</v>
      </c>
      <c r="N11">
        <v>518</v>
      </c>
      <c r="O11" s="10"/>
    </row>
    <row r="12" spans="1:15" x14ac:dyDescent="0.3">
      <c r="A12">
        <v>11</v>
      </c>
      <c r="B12">
        <v>50</v>
      </c>
      <c r="C12" s="10"/>
      <c r="D12">
        <v>11</v>
      </c>
      <c r="E12">
        <v>25</v>
      </c>
      <c r="F12" s="10"/>
      <c r="G12">
        <v>11</v>
      </c>
      <c r="I12" s="10"/>
      <c r="J12">
        <v>11</v>
      </c>
      <c r="L12" s="10"/>
      <c r="M12">
        <v>11</v>
      </c>
      <c r="N12">
        <v>524</v>
      </c>
      <c r="O12" s="10"/>
    </row>
    <row r="13" spans="1:15" x14ac:dyDescent="0.3">
      <c r="A13">
        <v>12</v>
      </c>
      <c r="B13">
        <v>40</v>
      </c>
      <c r="C13" s="10"/>
      <c r="D13">
        <v>12</v>
      </c>
      <c r="E13">
        <v>20</v>
      </c>
      <c r="F13" s="10"/>
      <c r="G13">
        <v>12</v>
      </c>
      <c r="I13" s="10"/>
      <c r="J13">
        <v>12</v>
      </c>
      <c r="L13" s="10"/>
      <c r="M13">
        <v>12</v>
      </c>
      <c r="N13">
        <v>508</v>
      </c>
      <c r="O13" s="10"/>
    </row>
    <row r="14" spans="1:15" x14ac:dyDescent="0.3">
      <c r="A14">
        <v>13</v>
      </c>
      <c r="C14" s="10"/>
      <c r="D14">
        <v>13</v>
      </c>
      <c r="F14" s="10"/>
      <c r="G14">
        <v>13</v>
      </c>
      <c r="H14">
        <v>160</v>
      </c>
      <c r="I14" s="10"/>
      <c r="J14">
        <v>13</v>
      </c>
      <c r="K14">
        <v>6.4</v>
      </c>
      <c r="L14" s="10"/>
      <c r="M14">
        <v>13</v>
      </c>
      <c r="N14">
        <v>505</v>
      </c>
      <c r="O14" s="10"/>
    </row>
    <row r="15" spans="1:15" x14ac:dyDescent="0.3">
      <c r="A15">
        <v>14</v>
      </c>
      <c r="B15">
        <v>80</v>
      </c>
      <c r="C15" s="10"/>
      <c r="D15">
        <v>14</v>
      </c>
      <c r="E15">
        <v>40</v>
      </c>
      <c r="F15" s="10"/>
      <c r="G15">
        <v>14</v>
      </c>
      <c r="I15" s="10"/>
      <c r="J15">
        <v>14</v>
      </c>
      <c r="L15" s="10"/>
      <c r="M15">
        <v>14</v>
      </c>
      <c r="N15">
        <v>489</v>
      </c>
      <c r="O15" s="10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6"/>
  <sheetViews>
    <sheetView topLeftCell="F1" zoomScale="85" zoomScaleNormal="85" workbookViewId="0">
      <selection activeCell="AF2" sqref="AF2:AF19"/>
    </sheetView>
  </sheetViews>
  <sheetFormatPr defaultRowHeight="14.4" x14ac:dyDescent="0.3"/>
  <cols>
    <col min="1" max="1" width="23.109375" customWidth="1"/>
    <col min="2" max="2" width="21.33203125" customWidth="1"/>
    <col min="5" max="5" width="18.33203125" customWidth="1"/>
    <col min="17" max="17" width="17.6640625" customWidth="1"/>
    <col min="26" max="26" width="22" customWidth="1"/>
    <col min="29" max="29" width="12.109375" customWidth="1"/>
  </cols>
  <sheetData>
    <row r="1" spans="1:32" ht="18.600000000000001" thickBot="1" x14ac:dyDescent="0.4">
      <c r="A1" s="7" t="s">
        <v>23</v>
      </c>
      <c r="B1" s="1" t="s">
        <v>30</v>
      </c>
      <c r="D1" s="7" t="s">
        <v>23</v>
      </c>
      <c r="E1" s="1" t="s">
        <v>0</v>
      </c>
      <c r="G1" s="7" t="s">
        <v>25</v>
      </c>
      <c r="H1" s="1" t="s">
        <v>1</v>
      </c>
      <c r="J1" s="7" t="s">
        <v>25</v>
      </c>
      <c r="K1" s="1" t="s">
        <v>2</v>
      </c>
      <c r="M1" s="7" t="s">
        <v>25</v>
      </c>
      <c r="N1" s="1" t="s">
        <v>3</v>
      </c>
      <c r="P1" s="7" t="s">
        <v>23</v>
      </c>
      <c r="Q1" s="1" t="s">
        <v>66</v>
      </c>
      <c r="R1" s="15"/>
      <c r="S1" s="15"/>
      <c r="T1" s="13"/>
      <c r="U1" s="15"/>
      <c r="V1" s="15"/>
      <c r="W1" s="13"/>
      <c r="Y1" s="7" t="s">
        <v>25</v>
      </c>
      <c r="Z1" s="9" t="s">
        <v>24</v>
      </c>
      <c r="AB1" s="7" t="s">
        <v>25</v>
      </c>
      <c r="AC1" s="17" t="s">
        <v>28</v>
      </c>
      <c r="AE1" s="7" t="s">
        <v>25</v>
      </c>
      <c r="AF1" s="17" t="s">
        <v>29</v>
      </c>
    </row>
    <row r="2" spans="1:32" ht="18.600000000000001" thickBot="1" x14ac:dyDescent="0.4">
      <c r="A2" s="28" t="s">
        <v>58</v>
      </c>
      <c r="B2" s="2">
        <f>Lines!D2</f>
        <v>185</v>
      </c>
      <c r="D2" s="28" t="s">
        <v>58</v>
      </c>
      <c r="E2" s="2">
        <f>Lines!E2</f>
        <v>3003</v>
      </c>
      <c r="G2" s="28" t="s">
        <v>58</v>
      </c>
      <c r="H2" s="2">
        <f>Lines!F2</f>
        <v>5.55</v>
      </c>
      <c r="J2" s="28" t="s">
        <v>58</v>
      </c>
      <c r="K2" s="2">
        <f>Lines!G2</f>
        <v>55.314999999999998</v>
      </c>
      <c r="M2" s="28" t="s">
        <v>58</v>
      </c>
      <c r="N2" s="2">
        <f>Lines!H2</f>
        <v>-691.90000000000009</v>
      </c>
      <c r="P2" s="28" t="s">
        <v>58</v>
      </c>
      <c r="Q2" s="2">
        <v>-185</v>
      </c>
      <c r="R2" s="15"/>
      <c r="S2" s="16"/>
      <c r="T2" s="14"/>
      <c r="U2" s="15"/>
      <c r="V2" s="16"/>
      <c r="W2" s="14"/>
      <c r="Y2" s="28" t="s">
        <v>58</v>
      </c>
      <c r="Z2" s="7">
        <f>IF(E2=3003,$C$26,IF(E2=4003,$C$26))</f>
        <v>2852.1103297967516</v>
      </c>
      <c r="AB2" s="28" t="s">
        <v>58</v>
      </c>
      <c r="AC2" s="7">
        <v>500</v>
      </c>
      <c r="AE2" s="28" t="s">
        <v>58</v>
      </c>
      <c r="AF2" s="7">
        <v>200</v>
      </c>
    </row>
    <row r="3" spans="1:32" ht="18.600000000000001" thickBot="1" x14ac:dyDescent="0.4">
      <c r="A3" s="8" t="s">
        <v>32</v>
      </c>
      <c r="B3" s="2">
        <f>Lines!D3</f>
        <v>215</v>
      </c>
      <c r="D3" s="8" t="s">
        <v>32</v>
      </c>
      <c r="E3" s="2">
        <f>Lines!E3</f>
        <v>3003</v>
      </c>
      <c r="G3" s="8" t="s">
        <v>32</v>
      </c>
      <c r="H3" s="2">
        <f>Lines!F3</f>
        <v>6.45</v>
      </c>
      <c r="J3" s="8" t="s">
        <v>32</v>
      </c>
      <c r="K3" s="2">
        <f>Lines!G3</f>
        <v>64.284999999999997</v>
      </c>
      <c r="M3" s="8" t="s">
        <v>32</v>
      </c>
      <c r="N3" s="2">
        <f>Lines!H3</f>
        <v>-804.1</v>
      </c>
      <c r="P3" s="8" t="s">
        <v>32</v>
      </c>
      <c r="Q3" s="2">
        <v>-215</v>
      </c>
      <c r="R3" s="15"/>
      <c r="S3" s="16"/>
      <c r="T3" s="14"/>
      <c r="U3" s="15"/>
      <c r="V3" s="16"/>
      <c r="W3" s="14"/>
      <c r="Y3" s="8" t="s">
        <v>32</v>
      </c>
      <c r="Z3" s="7">
        <f t="shared" ref="Z3:Z19" si="0">IF(E3=3003,$C$26,IF(E3=4003,$C$26))</f>
        <v>2852.1103297967516</v>
      </c>
      <c r="AB3" s="8" t="s">
        <v>32</v>
      </c>
      <c r="AC3" s="7">
        <v>500</v>
      </c>
      <c r="AE3" s="8" t="s">
        <v>32</v>
      </c>
      <c r="AF3" s="7">
        <v>200</v>
      </c>
    </row>
    <row r="4" spans="1:32" ht="18.600000000000001" thickBot="1" x14ac:dyDescent="0.4">
      <c r="A4" s="28" t="s">
        <v>59</v>
      </c>
      <c r="B4" s="2">
        <f>Lines!D4</f>
        <v>340</v>
      </c>
      <c r="D4" s="28" t="s">
        <v>59</v>
      </c>
      <c r="E4" s="2">
        <f>Lines!E4</f>
        <v>4003</v>
      </c>
      <c r="G4" s="28" t="s">
        <v>59</v>
      </c>
      <c r="H4" s="2">
        <f>Lines!F4</f>
        <v>8.16</v>
      </c>
      <c r="J4" s="28" t="s">
        <v>59</v>
      </c>
      <c r="K4" s="2">
        <f>Lines!G4</f>
        <v>101.32</v>
      </c>
      <c r="M4" s="28" t="s">
        <v>59</v>
      </c>
      <c r="N4" s="2">
        <f>Lines!H4</f>
        <v>-1278.3999999999999</v>
      </c>
      <c r="P4" s="28" t="s">
        <v>59</v>
      </c>
      <c r="Q4" s="2">
        <v>-340</v>
      </c>
      <c r="R4" s="15"/>
      <c r="S4" s="16"/>
      <c r="T4" s="14"/>
      <c r="U4" s="15"/>
      <c r="V4" s="16"/>
      <c r="W4" s="14"/>
      <c r="Y4" s="28" t="s">
        <v>59</v>
      </c>
      <c r="Z4" s="7">
        <f t="shared" si="0"/>
        <v>2852.1103297967516</v>
      </c>
      <c r="AB4" s="28" t="s">
        <v>59</v>
      </c>
      <c r="AC4" s="7">
        <v>500</v>
      </c>
      <c r="AE4" s="28" t="s">
        <v>59</v>
      </c>
      <c r="AF4" s="7">
        <v>200</v>
      </c>
    </row>
    <row r="5" spans="1:32" ht="18.600000000000001" thickBot="1" x14ac:dyDescent="0.4">
      <c r="A5" s="8" t="s">
        <v>33</v>
      </c>
      <c r="B5" s="2">
        <f>Lines!D5</f>
        <v>120</v>
      </c>
      <c r="D5" s="8" t="s">
        <v>33</v>
      </c>
      <c r="E5" s="2">
        <f>Lines!E5</f>
        <v>3003</v>
      </c>
      <c r="G5" s="8" t="s">
        <v>33</v>
      </c>
      <c r="H5" s="2">
        <f>Lines!F5</f>
        <v>3.6</v>
      </c>
      <c r="J5" s="8" t="s">
        <v>33</v>
      </c>
      <c r="K5" s="2">
        <f>Lines!G5</f>
        <v>35.880000000000003</v>
      </c>
      <c r="M5" s="8" t="s">
        <v>33</v>
      </c>
      <c r="N5" s="2">
        <f>Lines!H5</f>
        <v>-448.8</v>
      </c>
      <c r="P5" s="8" t="s">
        <v>33</v>
      </c>
      <c r="Q5" s="2">
        <v>-120</v>
      </c>
      <c r="R5" s="15"/>
      <c r="S5" s="16"/>
      <c r="T5" s="14"/>
      <c r="U5" s="15"/>
      <c r="V5" s="16"/>
      <c r="W5" s="14"/>
      <c r="Y5" s="8" t="s">
        <v>33</v>
      </c>
      <c r="Z5" s="7">
        <f t="shared" si="0"/>
        <v>2852.1103297967516</v>
      </c>
      <c r="AB5" s="8" t="s">
        <v>33</v>
      </c>
      <c r="AC5" s="7">
        <v>500</v>
      </c>
      <c r="AE5" s="8" t="s">
        <v>33</v>
      </c>
      <c r="AF5" s="7">
        <v>200</v>
      </c>
    </row>
    <row r="6" spans="1:32" ht="18.600000000000001" thickBot="1" x14ac:dyDescent="0.4">
      <c r="A6" s="8" t="s">
        <v>34</v>
      </c>
      <c r="B6" s="2">
        <f>Lines!D6</f>
        <v>60</v>
      </c>
      <c r="D6" s="8" t="s">
        <v>34</v>
      </c>
      <c r="E6" s="2">
        <f>Lines!E6</f>
        <v>3003</v>
      </c>
      <c r="G6" s="8" t="s">
        <v>34</v>
      </c>
      <c r="H6" s="2">
        <f>Lines!F6</f>
        <v>1.8</v>
      </c>
      <c r="J6" s="8" t="s">
        <v>34</v>
      </c>
      <c r="K6" s="2">
        <f>Lines!G6</f>
        <v>17.940000000000001</v>
      </c>
      <c r="M6" s="8" t="s">
        <v>34</v>
      </c>
      <c r="N6" s="2">
        <f>Lines!H6</f>
        <v>-224.4</v>
      </c>
      <c r="P6" s="8" t="s">
        <v>34</v>
      </c>
      <c r="Q6" s="2">
        <v>60</v>
      </c>
      <c r="R6" s="15"/>
      <c r="S6" s="16"/>
      <c r="T6" s="14"/>
      <c r="U6" s="15"/>
      <c r="V6" s="16"/>
      <c r="W6" s="14"/>
      <c r="Y6" s="8" t="s">
        <v>34</v>
      </c>
      <c r="Z6" s="7">
        <f t="shared" si="0"/>
        <v>2852.1103297967516</v>
      </c>
      <c r="AB6" s="8" t="s">
        <v>34</v>
      </c>
      <c r="AC6" s="7">
        <v>500</v>
      </c>
      <c r="AE6" s="8" t="s">
        <v>34</v>
      </c>
      <c r="AF6" s="7">
        <v>200</v>
      </c>
    </row>
    <row r="7" spans="1:32" ht="18.600000000000001" thickBot="1" x14ac:dyDescent="0.4">
      <c r="A7" s="8" t="s">
        <v>35</v>
      </c>
      <c r="B7" s="2">
        <f>Lines!D7</f>
        <v>100</v>
      </c>
      <c r="D7" s="8" t="s">
        <v>35</v>
      </c>
      <c r="E7" s="2">
        <f>Lines!E7</f>
        <v>3003</v>
      </c>
      <c r="G7" s="8" t="s">
        <v>35</v>
      </c>
      <c r="H7" s="2">
        <f>Lines!F7</f>
        <v>3</v>
      </c>
      <c r="J7" s="8" t="s">
        <v>35</v>
      </c>
      <c r="K7" s="2">
        <f>Lines!G7</f>
        <v>29.9</v>
      </c>
      <c r="M7" s="8" t="s">
        <v>35</v>
      </c>
      <c r="N7" s="2">
        <f>Lines!H7</f>
        <v>-374</v>
      </c>
      <c r="P7" s="8" t="s">
        <v>35</v>
      </c>
      <c r="Q7" s="2">
        <v>100</v>
      </c>
      <c r="R7" s="15"/>
      <c r="S7" s="16"/>
      <c r="T7" s="14"/>
      <c r="U7" s="15"/>
      <c r="V7" s="16"/>
      <c r="W7" s="14"/>
      <c r="Y7" s="8" t="s">
        <v>35</v>
      </c>
      <c r="Z7" s="7">
        <f t="shared" si="0"/>
        <v>2852.1103297967516</v>
      </c>
      <c r="AB7" s="8" t="s">
        <v>35</v>
      </c>
      <c r="AC7" s="7">
        <v>500</v>
      </c>
      <c r="AE7" s="8" t="s">
        <v>35</v>
      </c>
      <c r="AF7" s="7">
        <v>200</v>
      </c>
    </row>
    <row r="8" spans="1:32" ht="18.600000000000001" thickBot="1" x14ac:dyDescent="0.4">
      <c r="A8" s="8" t="s">
        <v>36</v>
      </c>
      <c r="B8" s="2">
        <f>Lines!D8</f>
        <v>210</v>
      </c>
      <c r="D8" s="8" t="s">
        <v>36</v>
      </c>
      <c r="E8" s="2">
        <f>Lines!E8</f>
        <v>3003</v>
      </c>
      <c r="G8" s="8" t="s">
        <v>36</v>
      </c>
      <c r="H8" s="2">
        <f>Lines!F8</f>
        <v>6.3</v>
      </c>
      <c r="J8" s="8" t="s">
        <v>36</v>
      </c>
      <c r="K8" s="2">
        <f>Lines!G8</f>
        <v>62.79</v>
      </c>
      <c r="M8" s="8" t="s">
        <v>36</v>
      </c>
      <c r="N8" s="2">
        <f>Lines!H8</f>
        <v>-785.40000000000009</v>
      </c>
      <c r="P8" s="8" t="s">
        <v>36</v>
      </c>
      <c r="Q8" s="2">
        <v>-210</v>
      </c>
      <c r="R8" s="15"/>
      <c r="S8" s="16"/>
      <c r="T8" s="14"/>
      <c r="U8" s="15"/>
      <c r="V8" s="16"/>
      <c r="W8" s="14"/>
      <c r="Y8" s="8" t="s">
        <v>36</v>
      </c>
      <c r="Z8" s="7">
        <f t="shared" si="0"/>
        <v>2852.1103297967516</v>
      </c>
      <c r="AB8" s="8" t="s">
        <v>36</v>
      </c>
      <c r="AC8" s="7">
        <v>500</v>
      </c>
      <c r="AE8" s="8" t="s">
        <v>36</v>
      </c>
      <c r="AF8" s="7">
        <v>200</v>
      </c>
    </row>
    <row r="9" spans="1:32" ht="18.600000000000001" thickBot="1" x14ac:dyDescent="0.4">
      <c r="A9" s="8" t="s">
        <v>37</v>
      </c>
      <c r="B9" s="2">
        <f>Lines!D9</f>
        <v>350</v>
      </c>
      <c r="D9" s="8" t="s">
        <v>37</v>
      </c>
      <c r="E9" s="2">
        <f>Lines!E9</f>
        <v>4003</v>
      </c>
      <c r="G9" s="8" t="s">
        <v>37</v>
      </c>
      <c r="H9" s="2">
        <f>Lines!F9</f>
        <v>8.4</v>
      </c>
      <c r="J9" s="8" t="s">
        <v>37</v>
      </c>
      <c r="K9" s="2">
        <f>Lines!G9</f>
        <v>104.3</v>
      </c>
      <c r="M9" s="8" t="s">
        <v>37</v>
      </c>
      <c r="N9" s="2">
        <f>Lines!H9</f>
        <v>-1316</v>
      </c>
      <c r="P9" s="8" t="s">
        <v>37</v>
      </c>
      <c r="Q9" s="2">
        <v>350</v>
      </c>
      <c r="R9" s="15"/>
      <c r="S9" s="16"/>
      <c r="T9" s="14"/>
      <c r="U9" s="15"/>
      <c r="V9" s="16"/>
      <c r="W9" s="14"/>
      <c r="Y9" s="8" t="s">
        <v>37</v>
      </c>
      <c r="Z9" s="7">
        <f t="shared" si="0"/>
        <v>2852.1103297967516</v>
      </c>
      <c r="AB9" s="8" t="s">
        <v>37</v>
      </c>
      <c r="AC9" s="7">
        <v>500</v>
      </c>
      <c r="AE9" s="8" t="s">
        <v>37</v>
      </c>
      <c r="AF9" s="7">
        <v>200</v>
      </c>
    </row>
    <row r="10" spans="1:32" ht="18.600000000000001" thickBot="1" x14ac:dyDescent="0.4">
      <c r="A10" s="8" t="s">
        <v>38</v>
      </c>
      <c r="B10" s="2">
        <f>Lines!D10</f>
        <v>220</v>
      </c>
      <c r="D10" s="8" t="s">
        <v>38</v>
      </c>
      <c r="E10" s="2">
        <f>Lines!E10</f>
        <v>3003</v>
      </c>
      <c r="G10" s="8" t="s">
        <v>38</v>
      </c>
      <c r="H10" s="2">
        <f>Lines!F10</f>
        <v>6.6</v>
      </c>
      <c r="J10" s="8" t="s">
        <v>38</v>
      </c>
      <c r="K10" s="2">
        <f>Lines!G10</f>
        <v>65.78</v>
      </c>
      <c r="M10" s="8" t="s">
        <v>38</v>
      </c>
      <c r="N10" s="2">
        <f>Lines!H10</f>
        <v>-822.80000000000007</v>
      </c>
      <c r="P10" s="8" t="s">
        <v>38</v>
      </c>
      <c r="Q10" s="2">
        <v>-220</v>
      </c>
      <c r="R10" s="15"/>
      <c r="S10" s="16"/>
      <c r="T10" s="14"/>
      <c r="U10" s="15"/>
      <c r="V10" s="16"/>
      <c r="W10" s="14"/>
      <c r="Y10" s="8" t="s">
        <v>38</v>
      </c>
      <c r="Z10" s="7">
        <f t="shared" si="0"/>
        <v>2852.1103297967516</v>
      </c>
      <c r="AB10" s="8" t="s">
        <v>38</v>
      </c>
      <c r="AC10" s="7">
        <v>500</v>
      </c>
      <c r="AE10" s="8" t="s">
        <v>38</v>
      </c>
      <c r="AF10" s="7">
        <v>200</v>
      </c>
    </row>
    <row r="11" spans="1:32" ht="18.600000000000001" thickBot="1" x14ac:dyDescent="0.4">
      <c r="A11" s="28" t="s">
        <v>60</v>
      </c>
      <c r="B11" s="2">
        <f>Lines!D11</f>
        <v>180</v>
      </c>
      <c r="D11" s="28" t="s">
        <v>60</v>
      </c>
      <c r="E11" s="2">
        <f>Lines!E11</f>
        <v>3003</v>
      </c>
      <c r="G11" s="28" t="s">
        <v>60</v>
      </c>
      <c r="H11" s="2">
        <f>Lines!F11</f>
        <v>5.4</v>
      </c>
      <c r="J11" s="28" t="s">
        <v>60</v>
      </c>
      <c r="K11" s="2">
        <f>Lines!G11</f>
        <v>53.82</v>
      </c>
      <c r="M11" s="28" t="s">
        <v>60</v>
      </c>
      <c r="N11" s="2">
        <f>Lines!H11</f>
        <v>-673.2</v>
      </c>
      <c r="P11" s="28" t="s">
        <v>60</v>
      </c>
      <c r="Q11" s="2">
        <v>-180</v>
      </c>
      <c r="R11" s="15"/>
      <c r="S11" s="16"/>
      <c r="T11" s="14"/>
      <c r="U11" s="15"/>
      <c r="V11" s="16"/>
      <c r="W11" s="14"/>
      <c r="Y11" s="28" t="s">
        <v>60</v>
      </c>
      <c r="Z11" s="7">
        <f t="shared" si="0"/>
        <v>2852.1103297967516</v>
      </c>
      <c r="AB11" s="28" t="s">
        <v>60</v>
      </c>
      <c r="AC11" s="7">
        <v>500</v>
      </c>
      <c r="AE11" s="28" t="s">
        <v>60</v>
      </c>
      <c r="AF11" s="7">
        <v>200</v>
      </c>
    </row>
    <row r="12" spans="1:32" ht="18.600000000000001" thickBot="1" x14ac:dyDescent="0.4">
      <c r="A12" s="28" t="s">
        <v>61</v>
      </c>
      <c r="B12" s="2">
        <f>Lines!D12</f>
        <v>240</v>
      </c>
      <c r="D12" s="28" t="s">
        <v>61</v>
      </c>
      <c r="E12" s="2">
        <f>Lines!E12</f>
        <v>3003</v>
      </c>
      <c r="G12" s="28" t="s">
        <v>61</v>
      </c>
      <c r="H12" s="2">
        <f>Lines!F12</f>
        <v>7.2</v>
      </c>
      <c r="J12" s="28" t="s">
        <v>61</v>
      </c>
      <c r="K12" s="2">
        <f>Lines!G12</f>
        <v>71.760000000000005</v>
      </c>
      <c r="M12" s="28" t="s">
        <v>61</v>
      </c>
      <c r="N12" s="2">
        <f>Lines!H12</f>
        <v>-897.6</v>
      </c>
      <c r="P12" s="28" t="s">
        <v>61</v>
      </c>
      <c r="Q12" s="2">
        <v>-240</v>
      </c>
      <c r="R12" s="15"/>
      <c r="S12" s="16"/>
      <c r="T12" s="14"/>
      <c r="U12" s="15"/>
      <c r="V12" s="16"/>
      <c r="W12" s="14"/>
      <c r="Y12" s="28" t="s">
        <v>61</v>
      </c>
      <c r="Z12" s="7">
        <f t="shared" si="0"/>
        <v>2852.1103297967516</v>
      </c>
      <c r="AB12" s="28" t="s">
        <v>61</v>
      </c>
      <c r="AC12" s="7">
        <v>500</v>
      </c>
      <c r="AE12" s="28" t="s">
        <v>61</v>
      </c>
      <c r="AF12" s="7">
        <v>200</v>
      </c>
    </row>
    <row r="13" spans="1:32" ht="18.600000000000001" thickBot="1" x14ac:dyDescent="0.4">
      <c r="A13" s="8" t="s">
        <v>39</v>
      </c>
      <c r="B13" s="2">
        <f>Lines!D13</f>
        <v>200</v>
      </c>
      <c r="D13" s="8" t="s">
        <v>39</v>
      </c>
      <c r="E13" s="2">
        <f>Lines!E13</f>
        <v>3003</v>
      </c>
      <c r="G13" s="8" t="s">
        <v>39</v>
      </c>
      <c r="H13" s="2">
        <f>Lines!F13</f>
        <v>6</v>
      </c>
      <c r="J13" s="8" t="s">
        <v>39</v>
      </c>
      <c r="K13" s="2">
        <f>Lines!G13</f>
        <v>59.8</v>
      </c>
      <c r="M13" s="8" t="s">
        <v>39</v>
      </c>
      <c r="N13" s="2">
        <f>Lines!H13</f>
        <v>-748</v>
      </c>
      <c r="P13" s="8" t="s">
        <v>39</v>
      </c>
      <c r="Q13" s="2">
        <v>-200</v>
      </c>
      <c r="R13" s="15"/>
      <c r="S13" s="16"/>
      <c r="T13" s="14"/>
      <c r="U13" s="15"/>
      <c r="V13" s="16"/>
      <c r="W13" s="14"/>
      <c r="Y13" s="8" t="s">
        <v>39</v>
      </c>
      <c r="Z13" s="7">
        <f t="shared" si="0"/>
        <v>2852.1103297967516</v>
      </c>
      <c r="AB13" s="8" t="s">
        <v>39</v>
      </c>
      <c r="AC13" s="7">
        <v>500</v>
      </c>
      <c r="AE13" s="8" t="s">
        <v>39</v>
      </c>
      <c r="AF13" s="7">
        <v>200</v>
      </c>
    </row>
    <row r="14" spans="1:32" ht="18.600000000000001" thickBot="1" x14ac:dyDescent="0.4">
      <c r="A14" s="8" t="s">
        <v>40</v>
      </c>
      <c r="B14" s="2">
        <f>Lines!D14</f>
        <v>80</v>
      </c>
      <c r="D14" s="8" t="s">
        <v>40</v>
      </c>
      <c r="E14" s="2">
        <f>Lines!E14</f>
        <v>3003</v>
      </c>
      <c r="G14" s="8" t="s">
        <v>40</v>
      </c>
      <c r="H14" s="2">
        <f>Lines!F14</f>
        <v>2.4</v>
      </c>
      <c r="J14" s="8" t="s">
        <v>40</v>
      </c>
      <c r="K14" s="2">
        <f>Lines!G14</f>
        <v>23.92</v>
      </c>
      <c r="M14" s="8" t="s">
        <v>40</v>
      </c>
      <c r="N14" s="2">
        <f>Lines!H14</f>
        <v>-299.20000000000005</v>
      </c>
      <c r="P14" s="8" t="s">
        <v>40</v>
      </c>
      <c r="Q14" s="2">
        <v>80</v>
      </c>
      <c r="R14" s="15"/>
      <c r="S14" s="16"/>
      <c r="T14" s="14"/>
      <c r="U14" s="15"/>
      <c r="V14" s="16"/>
      <c r="W14" s="14"/>
      <c r="Y14" s="8" t="s">
        <v>40</v>
      </c>
      <c r="Z14" s="7">
        <f t="shared" si="0"/>
        <v>2852.1103297967516</v>
      </c>
      <c r="AB14" s="8" t="s">
        <v>40</v>
      </c>
      <c r="AC14" s="7">
        <v>500</v>
      </c>
      <c r="AE14" s="8" t="s">
        <v>40</v>
      </c>
      <c r="AF14" s="7">
        <v>200</v>
      </c>
    </row>
    <row r="15" spans="1:32" ht="18.600000000000001" thickBot="1" x14ac:dyDescent="0.4">
      <c r="A15" s="7" t="s">
        <v>62</v>
      </c>
      <c r="B15" s="2">
        <f>Lines!D15</f>
        <v>250</v>
      </c>
      <c r="D15" s="7" t="s">
        <v>62</v>
      </c>
      <c r="E15" s="2">
        <f>Lines!E15</f>
        <v>3003</v>
      </c>
      <c r="G15" s="7" t="s">
        <v>62</v>
      </c>
      <c r="H15" s="2">
        <f>Lines!F15</f>
        <v>7.5</v>
      </c>
      <c r="J15" s="7" t="s">
        <v>62</v>
      </c>
      <c r="K15" s="2">
        <f>Lines!G15</f>
        <v>74.75</v>
      </c>
      <c r="M15" s="7" t="s">
        <v>62</v>
      </c>
      <c r="N15" s="2">
        <f>Lines!H15</f>
        <v>-935</v>
      </c>
      <c r="P15" s="7" t="s">
        <v>62</v>
      </c>
      <c r="Q15" s="2">
        <v>-250</v>
      </c>
      <c r="R15" s="15"/>
      <c r="S15" s="16"/>
      <c r="T15" s="14"/>
      <c r="U15" s="15"/>
      <c r="V15" s="16"/>
      <c r="W15" s="14"/>
      <c r="Y15" s="7" t="s">
        <v>62</v>
      </c>
      <c r="Z15" s="7">
        <f t="shared" si="0"/>
        <v>2852.1103297967516</v>
      </c>
      <c r="AB15" s="7" t="s">
        <v>62</v>
      </c>
      <c r="AC15" s="7">
        <v>500</v>
      </c>
      <c r="AE15" s="7" t="s">
        <v>62</v>
      </c>
      <c r="AF15" s="7">
        <v>200</v>
      </c>
    </row>
    <row r="16" spans="1:32" ht="18.600000000000001" thickBot="1" x14ac:dyDescent="0.4">
      <c r="A16" s="7" t="s">
        <v>63</v>
      </c>
      <c r="B16" s="2">
        <f>Lines!D16</f>
        <v>350</v>
      </c>
      <c r="D16" s="7" t="s">
        <v>63</v>
      </c>
      <c r="E16" s="2">
        <f>Lines!E16</f>
        <v>4003</v>
      </c>
      <c r="G16" s="7" t="s">
        <v>63</v>
      </c>
      <c r="H16" s="2">
        <f>Lines!F16</f>
        <v>8.4</v>
      </c>
      <c r="J16" s="7" t="s">
        <v>63</v>
      </c>
      <c r="K16" s="2">
        <f>Lines!G16</f>
        <v>104.3</v>
      </c>
      <c r="M16" s="7" t="s">
        <v>63</v>
      </c>
      <c r="N16" s="2">
        <f>Lines!H16</f>
        <v>-1316</v>
      </c>
      <c r="P16" s="7" t="s">
        <v>63</v>
      </c>
      <c r="Q16" s="2">
        <v>-350</v>
      </c>
      <c r="R16" s="15"/>
      <c r="S16" s="16"/>
      <c r="T16" s="14"/>
      <c r="U16" s="15"/>
      <c r="V16" s="16"/>
      <c r="W16" s="14"/>
      <c r="Y16" s="7" t="s">
        <v>63</v>
      </c>
      <c r="Z16" s="7">
        <f t="shared" si="0"/>
        <v>2852.1103297967516</v>
      </c>
      <c r="AB16" s="7" t="s">
        <v>63</v>
      </c>
      <c r="AC16" s="7">
        <v>500</v>
      </c>
      <c r="AE16" s="7" t="s">
        <v>63</v>
      </c>
      <c r="AF16" s="7">
        <v>200</v>
      </c>
    </row>
    <row r="17" spans="1:32" ht="18.600000000000001" thickBot="1" x14ac:dyDescent="0.4">
      <c r="A17" s="28" t="s">
        <v>64</v>
      </c>
      <c r="B17" s="2">
        <f>Lines!D17</f>
        <v>255</v>
      </c>
      <c r="D17" s="28" t="s">
        <v>64</v>
      </c>
      <c r="E17" s="2">
        <f>Lines!E17</f>
        <v>3003</v>
      </c>
      <c r="G17" s="28" t="s">
        <v>64</v>
      </c>
      <c r="H17" s="2">
        <f>Lines!F17</f>
        <v>7.65</v>
      </c>
      <c r="J17" s="28" t="s">
        <v>64</v>
      </c>
      <c r="K17" s="2">
        <f>Lines!G17</f>
        <v>76.245000000000005</v>
      </c>
      <c r="M17" s="28" t="s">
        <v>64</v>
      </c>
      <c r="N17" s="2">
        <f>Lines!H17</f>
        <v>-953.7</v>
      </c>
      <c r="P17" s="28" t="s">
        <v>64</v>
      </c>
      <c r="Q17" s="2">
        <v>255</v>
      </c>
      <c r="R17" s="15"/>
      <c r="S17" s="16"/>
      <c r="T17" s="14"/>
      <c r="U17" s="15"/>
      <c r="V17" s="16"/>
      <c r="W17" s="14"/>
      <c r="Y17" s="28" t="s">
        <v>64</v>
      </c>
      <c r="Z17" s="7">
        <f t="shared" si="0"/>
        <v>2852.1103297967516</v>
      </c>
      <c r="AB17" s="28" t="s">
        <v>64</v>
      </c>
      <c r="AC17" s="7">
        <v>500</v>
      </c>
      <c r="AE17" s="28" t="s">
        <v>64</v>
      </c>
      <c r="AF17" s="7">
        <v>200</v>
      </c>
    </row>
    <row r="18" spans="1:32" ht="18.600000000000001" thickBot="1" x14ac:dyDescent="0.4">
      <c r="A18" s="28" t="s">
        <v>65</v>
      </c>
      <c r="B18" s="2">
        <f>Lines!D18</f>
        <v>310</v>
      </c>
      <c r="D18" s="28" t="s">
        <v>65</v>
      </c>
      <c r="E18" s="2">
        <f>Lines!E18</f>
        <v>4003</v>
      </c>
      <c r="G18" s="28" t="s">
        <v>65</v>
      </c>
      <c r="H18" s="2">
        <f>Lines!F18</f>
        <v>7.44</v>
      </c>
      <c r="J18" s="28" t="s">
        <v>65</v>
      </c>
      <c r="K18" s="2">
        <f>Lines!G18</f>
        <v>92.38</v>
      </c>
      <c r="M18" s="28" t="s">
        <v>65</v>
      </c>
      <c r="N18" s="2">
        <f>Lines!H18</f>
        <v>-1165.5999999999999</v>
      </c>
      <c r="P18" s="28" t="s">
        <v>65</v>
      </c>
      <c r="Q18" s="2">
        <v>-310</v>
      </c>
      <c r="R18" s="15"/>
      <c r="S18" s="16"/>
      <c r="T18" s="14"/>
      <c r="U18" s="15"/>
      <c r="V18" s="16"/>
      <c r="W18" s="14"/>
      <c r="Y18" s="28" t="s">
        <v>65</v>
      </c>
      <c r="Z18" s="7">
        <f t="shared" si="0"/>
        <v>2852.1103297967516</v>
      </c>
      <c r="AB18" s="28" t="s">
        <v>65</v>
      </c>
      <c r="AC18" s="7">
        <v>500</v>
      </c>
      <c r="AE18" s="28" t="s">
        <v>65</v>
      </c>
      <c r="AF18" s="7">
        <v>200</v>
      </c>
    </row>
    <row r="19" spans="1:32" ht="18.600000000000001" thickBot="1" x14ac:dyDescent="0.4">
      <c r="A19" s="8" t="s">
        <v>41</v>
      </c>
      <c r="B19" s="2">
        <f>Lines!D19</f>
        <v>190</v>
      </c>
      <c r="D19" s="8" t="s">
        <v>41</v>
      </c>
      <c r="E19" s="2">
        <f>Lines!E19</f>
        <v>3003</v>
      </c>
      <c r="G19" s="8" t="s">
        <v>41</v>
      </c>
      <c r="H19" s="2">
        <f>Lines!F19</f>
        <v>5.7</v>
      </c>
      <c r="J19" s="8" t="s">
        <v>41</v>
      </c>
      <c r="K19" s="2">
        <f>Lines!G19</f>
        <v>56.81</v>
      </c>
      <c r="M19" s="8" t="s">
        <v>41</v>
      </c>
      <c r="N19" s="2">
        <f>Lines!H19</f>
        <v>-710.6</v>
      </c>
      <c r="P19" s="8" t="s">
        <v>41</v>
      </c>
      <c r="Q19" s="2">
        <v>-190</v>
      </c>
      <c r="R19" s="15"/>
      <c r="S19" s="16"/>
      <c r="T19" s="14"/>
      <c r="U19" s="15"/>
      <c r="V19" s="16"/>
      <c r="W19" s="14"/>
      <c r="Y19" s="8" t="s">
        <v>41</v>
      </c>
      <c r="Z19" s="7">
        <f t="shared" si="0"/>
        <v>2852.1103297967516</v>
      </c>
      <c r="AB19" s="8" t="s">
        <v>41</v>
      </c>
      <c r="AC19" s="7">
        <v>500</v>
      </c>
      <c r="AE19" s="8" t="s">
        <v>41</v>
      </c>
      <c r="AF19" s="7">
        <v>200</v>
      </c>
    </row>
    <row r="24" spans="1:32" x14ac:dyDescent="0.3">
      <c r="A24" s="20" t="s">
        <v>56</v>
      </c>
      <c r="B24" s="21">
        <v>1150</v>
      </c>
      <c r="C24" s="22">
        <v>500</v>
      </c>
      <c r="D24" s="23">
        <v>330</v>
      </c>
      <c r="E24" s="23">
        <v>220</v>
      </c>
      <c r="F24" s="23">
        <v>110</v>
      </c>
    </row>
    <row r="25" spans="1:32" ht="33" customHeight="1" x14ac:dyDescent="0.3">
      <c r="A25" s="24" t="s">
        <v>55</v>
      </c>
      <c r="B25" s="25">
        <v>5690</v>
      </c>
      <c r="C25" s="26">
        <v>2470</v>
      </c>
      <c r="D25" s="27">
        <v>1380</v>
      </c>
      <c r="E25" s="27">
        <v>340</v>
      </c>
      <c r="F25" s="27">
        <v>120</v>
      </c>
    </row>
    <row r="26" spans="1:32" ht="33" customHeight="1" x14ac:dyDescent="0.3">
      <c r="A26" s="18" t="s">
        <v>57</v>
      </c>
      <c r="B26" s="19">
        <f>1000*B25/(SQRT(3)*B24)</f>
        <v>2856.6287232078007</v>
      </c>
      <c r="C26" s="19">
        <f t="shared" ref="C26:F26" si="1">1000*C25/(SQRT(3)*C24)</f>
        <v>2852.1103297967516</v>
      </c>
      <c r="D26" s="19">
        <f t="shared" si="1"/>
        <v>2414.3738529747984</v>
      </c>
      <c r="E26" s="19">
        <f t="shared" si="1"/>
        <v>892.26859783851262</v>
      </c>
      <c r="F26" s="19">
        <f t="shared" si="1"/>
        <v>629.83665729777363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:A19"/>
    </sheetView>
  </sheetViews>
  <sheetFormatPr defaultRowHeight="14.4" x14ac:dyDescent="0.3"/>
  <cols>
    <col min="1" max="1" width="14.109375" customWidth="1"/>
    <col min="5" max="5" width="15.44140625" customWidth="1"/>
  </cols>
  <sheetData>
    <row r="1" spans="1:5" ht="15" thickBot="1" x14ac:dyDescent="0.35">
      <c r="A1" s="7" t="s">
        <v>25</v>
      </c>
      <c r="B1" t="s">
        <v>26</v>
      </c>
    </row>
    <row r="2" spans="1:5" ht="15" thickBot="1" x14ac:dyDescent="0.35">
      <c r="A2" s="28" t="s">
        <v>58</v>
      </c>
      <c r="B2">
        <v>1</v>
      </c>
    </row>
    <row r="3" spans="1:5" ht="15" thickBot="1" x14ac:dyDescent="0.35">
      <c r="A3" s="8" t="s">
        <v>32</v>
      </c>
      <c r="B3">
        <v>2</v>
      </c>
      <c r="E3" t="s">
        <v>27</v>
      </c>
    </row>
    <row r="4" spans="1:5" ht="15" thickBot="1" x14ac:dyDescent="0.35">
      <c r="A4" s="28" t="s">
        <v>59</v>
      </c>
      <c r="B4">
        <v>3</v>
      </c>
    </row>
    <row r="5" spans="1:5" ht="15" thickBot="1" x14ac:dyDescent="0.35">
      <c r="A5" s="8" t="s">
        <v>33</v>
      </c>
      <c r="B5">
        <v>4</v>
      </c>
    </row>
    <row r="6" spans="1:5" ht="15" thickBot="1" x14ac:dyDescent="0.35">
      <c r="A6" s="8" t="s">
        <v>34</v>
      </c>
      <c r="B6">
        <v>5</v>
      </c>
    </row>
    <row r="7" spans="1:5" ht="15" thickBot="1" x14ac:dyDescent="0.35">
      <c r="A7" s="8" t="s">
        <v>35</v>
      </c>
      <c r="B7">
        <v>6</v>
      </c>
    </row>
    <row r="8" spans="1:5" ht="15" thickBot="1" x14ac:dyDescent="0.35">
      <c r="A8" s="8" t="s">
        <v>36</v>
      </c>
      <c r="B8">
        <v>7</v>
      </c>
    </row>
    <row r="9" spans="1:5" ht="15" thickBot="1" x14ac:dyDescent="0.35">
      <c r="A9" s="8" t="s">
        <v>37</v>
      </c>
      <c r="B9">
        <v>8</v>
      </c>
    </row>
    <row r="10" spans="1:5" ht="15" thickBot="1" x14ac:dyDescent="0.35">
      <c r="A10" s="8" t="s">
        <v>38</v>
      </c>
      <c r="B10">
        <v>9</v>
      </c>
    </row>
    <row r="11" spans="1:5" ht="15" thickBot="1" x14ac:dyDescent="0.35">
      <c r="A11" s="28" t="s">
        <v>60</v>
      </c>
      <c r="B11">
        <v>10</v>
      </c>
    </row>
    <row r="12" spans="1:5" ht="15" thickBot="1" x14ac:dyDescent="0.35">
      <c r="A12" s="28" t="s">
        <v>61</v>
      </c>
      <c r="B12">
        <v>11</v>
      </c>
    </row>
    <row r="13" spans="1:5" ht="15" thickBot="1" x14ac:dyDescent="0.35">
      <c r="A13" s="8" t="s">
        <v>39</v>
      </c>
      <c r="B13">
        <v>12</v>
      </c>
    </row>
    <row r="14" spans="1:5" ht="15" thickBot="1" x14ac:dyDescent="0.35">
      <c r="A14" s="8" t="s">
        <v>40</v>
      </c>
      <c r="B14">
        <v>13</v>
      </c>
    </row>
    <row r="15" spans="1:5" ht="15" thickBot="1" x14ac:dyDescent="0.35">
      <c r="A15" s="7" t="s">
        <v>62</v>
      </c>
      <c r="B15">
        <v>14</v>
      </c>
    </row>
    <row r="16" spans="1:5" ht="15" thickBot="1" x14ac:dyDescent="0.35">
      <c r="A16" s="7" t="s">
        <v>63</v>
      </c>
    </row>
    <row r="17" spans="1:1" ht="15" thickBot="1" x14ac:dyDescent="0.35">
      <c r="A17" s="28" t="s">
        <v>64</v>
      </c>
    </row>
    <row r="18" spans="1:1" ht="15" thickBot="1" x14ac:dyDescent="0.35">
      <c r="A18" s="28" t="s">
        <v>65</v>
      </c>
    </row>
    <row r="19" spans="1:1" ht="15" thickBot="1" x14ac:dyDescent="0.35">
      <c r="A19" s="8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1" sqref="B21"/>
    </sheetView>
  </sheetViews>
  <sheetFormatPr defaultRowHeight="14.4" x14ac:dyDescent="0.3"/>
  <cols>
    <col min="1" max="1" width="19.5546875" customWidth="1"/>
    <col min="2" max="2" width="24.6640625" customWidth="1"/>
    <col min="4" max="4" width="18.44140625" customWidth="1"/>
  </cols>
  <sheetData>
    <row r="1" spans="1:4" ht="18.600000000000001" thickBot="1" x14ac:dyDescent="0.4">
      <c r="A1" s="7" t="s">
        <v>23</v>
      </c>
      <c r="B1" s="1" t="s">
        <v>31</v>
      </c>
      <c r="C1" s="1" t="s">
        <v>21</v>
      </c>
      <c r="D1" s="1" t="s">
        <v>22</v>
      </c>
    </row>
    <row r="2" spans="1:4" ht="18.600000000000001" thickBot="1" x14ac:dyDescent="0.4">
      <c r="A2" s="28" t="s">
        <v>58</v>
      </c>
      <c r="B2" s="2">
        <v>0.1</v>
      </c>
      <c r="C2" s="2">
        <v>2</v>
      </c>
      <c r="D2" s="2">
        <v>1</v>
      </c>
    </row>
    <row r="3" spans="1:4" ht="18.600000000000001" thickBot="1" x14ac:dyDescent="0.4">
      <c r="A3" s="8" t="s">
        <v>32</v>
      </c>
      <c r="B3" s="2">
        <v>0.1</v>
      </c>
      <c r="C3" s="2">
        <v>2</v>
      </c>
      <c r="D3" s="2">
        <v>3</v>
      </c>
    </row>
    <row r="4" spans="1:4" ht="18.600000000000001" thickBot="1" x14ac:dyDescent="0.4">
      <c r="A4" s="28" t="s">
        <v>59</v>
      </c>
      <c r="B4" s="2">
        <v>0.1</v>
      </c>
      <c r="C4" s="2">
        <v>4</v>
      </c>
      <c r="D4" s="2">
        <v>3</v>
      </c>
    </row>
    <row r="5" spans="1:4" ht="18.600000000000001" thickBot="1" x14ac:dyDescent="0.4">
      <c r="A5" s="8" t="s">
        <v>33</v>
      </c>
      <c r="B5" s="2">
        <v>0.1</v>
      </c>
      <c r="C5" s="2">
        <v>2</v>
      </c>
      <c r="D5" s="2">
        <v>5</v>
      </c>
    </row>
    <row r="6" spans="1:4" ht="18.600000000000001" thickBot="1" x14ac:dyDescent="0.4">
      <c r="A6" s="8" t="s">
        <v>34</v>
      </c>
      <c r="B6" s="2">
        <v>0</v>
      </c>
      <c r="C6" s="2">
        <v>3</v>
      </c>
      <c r="D6" s="2">
        <v>6</v>
      </c>
    </row>
    <row r="7" spans="1:4" ht="18.600000000000001" thickBot="1" x14ac:dyDescent="0.4">
      <c r="A7" s="8" t="s">
        <v>35</v>
      </c>
      <c r="B7" s="2">
        <v>0.1</v>
      </c>
      <c r="C7" s="2">
        <v>3</v>
      </c>
      <c r="D7" s="2">
        <v>8</v>
      </c>
    </row>
    <row r="8" spans="1:4" ht="18.600000000000001" thickBot="1" x14ac:dyDescent="0.4">
      <c r="A8" s="8" t="s">
        <v>36</v>
      </c>
      <c r="B8" s="2">
        <v>0.2</v>
      </c>
      <c r="C8" s="2">
        <v>4</v>
      </c>
      <c r="D8" s="2">
        <v>7</v>
      </c>
    </row>
    <row r="9" spans="1:4" ht="18.600000000000001" thickBot="1" x14ac:dyDescent="0.4">
      <c r="A9" s="8" t="s">
        <v>37</v>
      </c>
      <c r="B9" s="2">
        <v>0</v>
      </c>
      <c r="C9" s="2">
        <v>7</v>
      </c>
      <c r="D9" s="2">
        <v>11</v>
      </c>
    </row>
    <row r="10" spans="1:4" ht="18.600000000000001" thickBot="1" x14ac:dyDescent="0.4">
      <c r="A10" s="8" t="s">
        <v>38</v>
      </c>
      <c r="B10" s="2">
        <v>0.1</v>
      </c>
      <c r="C10" s="2">
        <v>10</v>
      </c>
      <c r="D10" s="2">
        <v>11</v>
      </c>
    </row>
    <row r="11" spans="1:4" ht="18.600000000000001" thickBot="1" x14ac:dyDescent="0.4">
      <c r="A11" s="28" t="s">
        <v>60</v>
      </c>
      <c r="B11" s="2">
        <v>0.1</v>
      </c>
      <c r="C11" s="2">
        <v>10</v>
      </c>
      <c r="D11" s="2">
        <v>7</v>
      </c>
    </row>
    <row r="12" spans="1:4" ht="18.600000000000001" thickBot="1" x14ac:dyDescent="0.4">
      <c r="A12" s="28" t="s">
        <v>61</v>
      </c>
      <c r="B12" s="2">
        <v>0</v>
      </c>
      <c r="C12" s="2">
        <v>9</v>
      </c>
      <c r="D12" s="2">
        <v>6</v>
      </c>
    </row>
    <row r="13" spans="1:4" ht="18.600000000000001" thickBot="1" x14ac:dyDescent="0.4">
      <c r="A13" s="8" t="s">
        <v>39</v>
      </c>
      <c r="B13" s="2">
        <v>0</v>
      </c>
      <c r="C13" s="2">
        <v>9</v>
      </c>
      <c r="D13" s="2">
        <v>10</v>
      </c>
    </row>
    <row r="14" spans="1:4" ht="18.600000000000001" thickBot="1" x14ac:dyDescent="0.4">
      <c r="A14" s="8" t="s">
        <v>40</v>
      </c>
      <c r="B14" s="2">
        <v>0</v>
      </c>
      <c r="C14" s="2">
        <v>5</v>
      </c>
      <c r="D14" s="2">
        <v>8</v>
      </c>
    </row>
    <row r="15" spans="1:4" ht="18.600000000000001" thickBot="1" x14ac:dyDescent="0.4">
      <c r="A15" s="7" t="s">
        <v>62</v>
      </c>
      <c r="B15" s="2">
        <v>0.1</v>
      </c>
      <c r="C15" s="2">
        <v>9</v>
      </c>
      <c r="D15" s="2">
        <v>8</v>
      </c>
    </row>
    <row r="16" spans="1:4" ht="18.600000000000001" thickBot="1" x14ac:dyDescent="0.4">
      <c r="A16" s="7" t="s">
        <v>63</v>
      </c>
      <c r="B16" s="2">
        <v>0.1</v>
      </c>
      <c r="C16" s="2">
        <v>13</v>
      </c>
      <c r="D16" s="2">
        <v>5</v>
      </c>
    </row>
    <row r="17" spans="1:4" ht="18.600000000000001" thickBot="1" x14ac:dyDescent="0.4">
      <c r="A17" s="28" t="s">
        <v>64</v>
      </c>
      <c r="B17" s="2">
        <v>0</v>
      </c>
      <c r="C17" s="2">
        <v>12</v>
      </c>
      <c r="D17" s="2">
        <v>11</v>
      </c>
    </row>
    <row r="18" spans="1:4" ht="18.600000000000001" thickBot="1" x14ac:dyDescent="0.4">
      <c r="A18" s="28" t="s">
        <v>65</v>
      </c>
      <c r="B18" s="2">
        <v>0.2</v>
      </c>
      <c r="C18" s="2">
        <v>13</v>
      </c>
      <c r="D18" s="2">
        <v>12</v>
      </c>
    </row>
    <row r="19" spans="1:4" ht="18.600000000000001" thickBot="1" x14ac:dyDescent="0.4">
      <c r="A19" s="8" t="s">
        <v>41</v>
      </c>
      <c r="B19" s="2">
        <v>0.5</v>
      </c>
      <c r="C19" s="2">
        <v>13</v>
      </c>
      <c r="D19" s="2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Lines</vt:lpstr>
      <vt:lpstr>Class_voltage</vt:lpstr>
      <vt:lpstr>Nodes</vt:lpstr>
      <vt:lpstr>line</vt:lpstr>
      <vt:lpstr>sets</vt:lpstr>
      <vt:lpstr>loss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2021-08-05T06:47:45Z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372600734233856</vt:r8>
  </property>
</Properties>
</file>